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230" windowHeight="6555" activeTab="0"/>
  </bookViews>
  <sheets>
    <sheet name="divergent beam (Bragg-Brentano)" sheetId="1" r:id="rId1"/>
    <sheet name="parallel beam (GIXRD)" sheetId="2" r:id="rId2"/>
  </sheets>
  <definedNames/>
  <calcPr fullCalcOnLoad="1"/>
</workbook>
</file>

<file path=xl/sharedStrings.xml><?xml version="1.0" encoding="utf-8"?>
<sst xmlns="http://schemas.openxmlformats.org/spreadsheetml/2006/main" count="83" uniqueCount="31">
  <si>
    <t>2Theta</t>
  </si>
  <si>
    <t>Omega</t>
  </si>
  <si>
    <t>mm</t>
  </si>
  <si>
    <t>tan(div/2)</t>
  </si>
  <si>
    <t>sin</t>
  </si>
  <si>
    <t>cos</t>
  </si>
  <si>
    <t>h'</t>
  </si>
  <si>
    <t>Omega-Offset</t>
  </si>
  <si>
    <t>Schneidenhöhe</t>
  </si>
  <si>
    <t>2T-Om-Offset</t>
  </si>
  <si>
    <t xml:space="preserve"> </t>
  </si>
  <si>
    <t>°</t>
  </si>
  <si>
    <t>Length (1) [mm]</t>
  </si>
  <si>
    <t>Length (2) [mm]</t>
  </si>
  <si>
    <t>Length (tot) [mm]</t>
  </si>
  <si>
    <t>width (0.04 Rad soller) [mm]</t>
  </si>
  <si>
    <t>Irradiated Length with Göbel Mirror (Radius 240mm)</t>
  </si>
  <si>
    <t>Offset:</t>
  </si>
  <si>
    <t>Slit</t>
  </si>
  <si>
    <t>1/2°</t>
  </si>
  <si>
    <t>1/4°</t>
  </si>
  <si>
    <t>1/8°</t>
  </si>
  <si>
    <t>1/16°</t>
  </si>
  <si>
    <t>1/32°</t>
  </si>
  <si>
    <t>Length [mm]</t>
  </si>
  <si>
    <t>Width (0.04 Rad soller) [mm]</t>
  </si>
  <si>
    <t>Mask:</t>
  </si>
  <si>
    <t>Divergence slit</t>
  </si>
  <si>
    <t>Beam mask</t>
  </si>
  <si>
    <t>Goniometer radius</t>
  </si>
  <si>
    <t>PANalytical MPD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</si>
</sst>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Frutiger LT 55 Roman"/>
      <family val="2"/>
    </font>
    <font>
      <sz val="10"/>
      <color indexed="9"/>
      <name val="Frutiger LT 55 Roman"/>
      <family val="2"/>
    </font>
    <font>
      <b/>
      <sz val="10"/>
      <color indexed="63"/>
      <name val="Frutiger LT 55 Roman"/>
      <family val="2"/>
    </font>
    <font>
      <b/>
      <sz val="10"/>
      <color indexed="52"/>
      <name val="Frutiger LT 55 Roman"/>
      <family val="2"/>
    </font>
    <font>
      <sz val="10"/>
      <color indexed="62"/>
      <name val="Frutiger LT 55 Roman"/>
      <family val="2"/>
    </font>
    <font>
      <b/>
      <sz val="10"/>
      <color indexed="8"/>
      <name val="Frutiger LT 55 Roman"/>
      <family val="2"/>
    </font>
    <font>
      <i/>
      <sz val="10"/>
      <color indexed="23"/>
      <name val="Frutiger LT 55 Roman"/>
      <family val="2"/>
    </font>
    <font>
      <sz val="10"/>
      <color indexed="17"/>
      <name val="Frutiger LT 55 Roman"/>
      <family val="2"/>
    </font>
    <font>
      <sz val="10"/>
      <color indexed="60"/>
      <name val="Frutiger LT 55 Roman"/>
      <family val="2"/>
    </font>
    <font>
      <sz val="10"/>
      <color indexed="20"/>
      <name val="Frutiger LT 55 Roman"/>
      <family val="2"/>
    </font>
    <font>
      <b/>
      <sz val="18"/>
      <color indexed="56"/>
      <name val="Cambria"/>
      <family val="2"/>
    </font>
    <font>
      <b/>
      <sz val="15"/>
      <color indexed="56"/>
      <name val="Frutiger LT 55 Roman"/>
      <family val="2"/>
    </font>
    <font>
      <b/>
      <sz val="13"/>
      <color indexed="56"/>
      <name val="Frutiger LT 55 Roman"/>
      <family val="2"/>
    </font>
    <font>
      <b/>
      <sz val="11"/>
      <color indexed="56"/>
      <name val="Frutiger LT 55 Roman"/>
      <family val="2"/>
    </font>
    <font>
      <sz val="10"/>
      <color indexed="52"/>
      <name val="Frutiger LT 55 Roman"/>
      <family val="2"/>
    </font>
    <font>
      <sz val="10"/>
      <color indexed="10"/>
      <name val="Frutiger LT 55 Roman"/>
      <family val="2"/>
    </font>
    <font>
      <b/>
      <sz val="10"/>
      <color indexed="9"/>
      <name val="Frutiger LT 55 Roman"/>
      <family val="2"/>
    </font>
    <font>
      <sz val="10"/>
      <color indexed="19"/>
      <name val="Arial"/>
      <family val="2"/>
    </font>
    <font>
      <b/>
      <sz val="10"/>
      <color indexed="19"/>
      <name val="Arial"/>
      <family val="2"/>
    </font>
    <font>
      <sz val="10"/>
      <color theme="1"/>
      <name val="Frutiger LT 55 Roman"/>
      <family val="2"/>
    </font>
    <font>
      <sz val="10"/>
      <color theme="0"/>
      <name val="Frutiger LT 55 Roman"/>
      <family val="2"/>
    </font>
    <font>
      <sz val="10"/>
      <color rgb="FF9C0006"/>
      <name val="Frutiger LT 55 Roman"/>
      <family val="2"/>
    </font>
    <font>
      <b/>
      <sz val="10"/>
      <color rgb="FFFA7D00"/>
      <name val="Frutiger LT 55 Roman"/>
      <family val="2"/>
    </font>
    <font>
      <b/>
      <sz val="10"/>
      <color theme="0"/>
      <name val="Frutiger LT 55 Roman"/>
      <family val="2"/>
    </font>
    <font>
      <i/>
      <sz val="10"/>
      <color rgb="FF7F7F7F"/>
      <name val="Frutiger LT 55 Roman"/>
      <family val="2"/>
    </font>
    <font>
      <sz val="10"/>
      <color rgb="FF006100"/>
      <name val="Frutiger LT 55 Roman"/>
      <family val="2"/>
    </font>
    <font>
      <b/>
      <sz val="15"/>
      <color theme="3"/>
      <name val="Frutiger LT 55 Roman"/>
      <family val="2"/>
    </font>
    <font>
      <b/>
      <sz val="13"/>
      <color theme="3"/>
      <name val="Frutiger LT 55 Roman"/>
      <family val="2"/>
    </font>
    <font>
      <b/>
      <sz val="11"/>
      <color theme="3"/>
      <name val="Frutiger LT 55 Roman"/>
      <family val="2"/>
    </font>
    <font>
      <sz val="10"/>
      <color rgb="FF3F3F76"/>
      <name val="Frutiger LT 55 Roman"/>
      <family val="2"/>
    </font>
    <font>
      <sz val="10"/>
      <color rgb="FFFA7D00"/>
      <name val="Frutiger LT 55 Roman"/>
      <family val="2"/>
    </font>
    <font>
      <sz val="10"/>
      <color rgb="FF9C6500"/>
      <name val="Frutiger LT 55 Roman"/>
      <family val="2"/>
    </font>
    <font>
      <b/>
      <sz val="10"/>
      <color rgb="FF3F3F3F"/>
      <name val="Frutiger LT 55 Roman"/>
      <family val="2"/>
    </font>
    <font>
      <b/>
      <sz val="18"/>
      <color theme="3"/>
      <name val="Cambria"/>
      <family val="2"/>
    </font>
    <font>
      <b/>
      <sz val="10"/>
      <color theme="1"/>
      <name val="Frutiger LT 55 Roman"/>
      <family val="2"/>
    </font>
    <font>
      <sz val="10"/>
      <color rgb="FFFF0000"/>
      <name val="Frutiger LT 55 Roman"/>
      <family val="2"/>
    </font>
    <font>
      <sz val="10"/>
      <color theme="2" tint="-0.4999699890613556"/>
      <name val="Arial"/>
      <family val="2"/>
    </font>
    <font>
      <b/>
      <sz val="10"/>
      <color theme="2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79" fontId="4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5" fillId="30" borderId="1" xfId="52" applyAlignment="1">
      <alignment/>
    </xf>
    <xf numFmtId="178" fontId="35" fillId="30" borderId="1" xfId="52" applyNumberFormat="1" applyAlignment="1">
      <alignment/>
    </xf>
    <xf numFmtId="0" fontId="4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179" fontId="5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179" fontId="5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179" fontId="5" fillId="0" borderId="0" xfId="0" applyNumberFormat="1" applyFont="1" applyAlignment="1">
      <alignment/>
    </xf>
    <xf numFmtId="0" fontId="35" fillId="30" borderId="1" xfId="52" applyAlignment="1">
      <alignment horizontal="right"/>
    </xf>
    <xf numFmtId="179" fontId="3" fillId="0" borderId="15" xfId="0" applyNumberFormat="1" applyFont="1" applyBorder="1" applyAlignment="1">
      <alignment/>
    </xf>
    <xf numFmtId="179" fontId="3" fillId="0" borderId="20" xfId="0" applyNumberFormat="1" applyFont="1" applyBorder="1" applyAlignment="1">
      <alignment/>
    </xf>
    <xf numFmtId="179" fontId="3" fillId="0" borderId="21" xfId="0" applyNumberFormat="1" applyFont="1" applyBorder="1" applyAlignment="1">
      <alignment horizontal="right"/>
    </xf>
    <xf numFmtId="179" fontId="3" fillId="0" borderId="22" xfId="0" applyNumberFormat="1" applyFont="1" applyBorder="1" applyAlignment="1">
      <alignment/>
    </xf>
    <xf numFmtId="49" fontId="4" fillId="0" borderId="0" xfId="0" applyNumberFormat="1" applyFont="1" applyAlignment="1">
      <alignment horizontal="fill" readingOrder="1"/>
    </xf>
    <xf numFmtId="0" fontId="5" fillId="0" borderId="0" xfId="0" applyFont="1" applyAlignment="1">
      <alignment/>
    </xf>
    <xf numFmtId="0" fontId="1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23.7109375" style="0" customWidth="1"/>
    <col min="2" max="2" width="9.140625" style="0" customWidth="1"/>
    <col min="3" max="3" width="11.57421875" style="0" customWidth="1"/>
    <col min="4" max="4" width="9.8515625" style="0" hidden="1" customWidth="1"/>
    <col min="5" max="5" width="8.7109375" style="0" hidden="1" customWidth="1"/>
    <col min="6" max="6" width="0.2890625" style="3" customWidth="1"/>
    <col min="7" max="8" width="22.57421875" style="8" customWidth="1"/>
    <col min="9" max="9" width="22.57421875" style="1" customWidth="1"/>
    <col min="10" max="10" width="0.13671875" style="0" customWidth="1"/>
    <col min="11" max="11" width="27.00390625" style="0" customWidth="1"/>
    <col min="12" max="16384" width="11.421875" style="0" customWidth="1"/>
  </cols>
  <sheetData>
    <row r="1" spans="1:11" ht="18.7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5" ht="12.75">
      <c r="A2" s="1" t="s">
        <v>29</v>
      </c>
      <c r="B2" s="13">
        <v>240</v>
      </c>
      <c r="C2" s="1" t="s">
        <v>2</v>
      </c>
      <c r="E2" t="s">
        <v>3</v>
      </c>
    </row>
    <row r="3" spans="1:5" ht="12.75">
      <c r="A3" s="1" t="s">
        <v>27</v>
      </c>
      <c r="B3" s="13">
        <v>0.125</v>
      </c>
      <c r="C3" s="1" t="s">
        <v>11</v>
      </c>
      <c r="E3">
        <f>TAN($B$3*PI()/360)</f>
        <v>0.0010908312151608004</v>
      </c>
    </row>
    <row r="4" spans="1:3" ht="12.75">
      <c r="A4" s="1" t="s">
        <v>7</v>
      </c>
      <c r="B4" s="13">
        <v>0</v>
      </c>
      <c r="C4" s="1" t="s">
        <v>11</v>
      </c>
    </row>
    <row r="5" spans="1:7" ht="12.75">
      <c r="A5" s="1" t="s">
        <v>28</v>
      </c>
      <c r="B5" s="14">
        <v>5</v>
      </c>
      <c r="C5" s="1" t="s">
        <v>2</v>
      </c>
      <c r="F5" s="5" t="s">
        <v>10</v>
      </c>
      <c r="G5" s="9" t="s">
        <v>10</v>
      </c>
    </row>
    <row r="6" spans="1:2" ht="12.75">
      <c r="A6" t="s">
        <v>10</v>
      </c>
      <c r="B6" t="s">
        <v>10</v>
      </c>
    </row>
    <row r="8" spans="1:11" ht="12.75">
      <c r="A8" s="2" t="s">
        <v>0</v>
      </c>
      <c r="B8" s="2" t="s">
        <v>1</v>
      </c>
      <c r="C8" t="s">
        <v>9</v>
      </c>
      <c r="D8" t="s">
        <v>4</v>
      </c>
      <c r="E8" t="s">
        <v>5</v>
      </c>
      <c r="F8" s="6" t="s">
        <v>8</v>
      </c>
      <c r="G8" s="15" t="s">
        <v>12</v>
      </c>
      <c r="H8" s="15" t="s">
        <v>13</v>
      </c>
      <c r="I8" s="16" t="s">
        <v>14</v>
      </c>
      <c r="J8" s="2" t="s">
        <v>6</v>
      </c>
      <c r="K8" s="16" t="s">
        <v>25</v>
      </c>
    </row>
    <row r="9" spans="1:11" ht="12.75">
      <c r="A9">
        <v>1</v>
      </c>
      <c r="B9">
        <f>A9/2</f>
        <v>0.5</v>
      </c>
      <c r="C9">
        <f>A9-B9-$B$4</f>
        <v>0.5</v>
      </c>
      <c r="D9">
        <f>SIN(C9*PI()/180)</f>
        <v>0.008726535498373935</v>
      </c>
      <c r="E9">
        <f>COS(C9*PI()/180)</f>
        <v>0.9999619230641713</v>
      </c>
      <c r="F9" s="7" t="e">
        <f>($B$2*D9+F5/(2*E9))/(1+E9*(D9/$E$3+E9))</f>
        <v>#VALUE!</v>
      </c>
      <c r="G9" s="10">
        <f>$B$2/(D9/$E$3+E9)</f>
        <v>26.667089751148637</v>
      </c>
      <c r="H9" s="10">
        <f>$B$2/(D9/$E$3-E9)</f>
        <v>34.28604066372191</v>
      </c>
      <c r="I9" s="11">
        <f>G9+H9</f>
        <v>60.95313041487055</v>
      </c>
      <c r="J9" s="4">
        <f>H9*TAN((C9-$B$3/2)*PI()/180)</f>
        <v>0.2618069682587671</v>
      </c>
      <c r="K9" s="11">
        <f>B5+2</f>
        <v>7</v>
      </c>
    </row>
    <row r="10" spans="1:10" ht="12.75">
      <c r="A10">
        <v>2</v>
      </c>
      <c r="B10">
        <f aca="true" t="shared" si="0" ref="B10:B48">A10/2</f>
        <v>1</v>
      </c>
      <c r="C10">
        <f>A10-B10-$B$4</f>
        <v>1</v>
      </c>
      <c r="D10">
        <f aca="true" t="shared" si="1" ref="D10:D48">SIN(C10*PI()/180)</f>
        <v>0.01745240643728351</v>
      </c>
      <c r="E10">
        <f aca="true" t="shared" si="2" ref="E10:E48">COS(C10*PI()/180)</f>
        <v>0.9998476951563913</v>
      </c>
      <c r="F10" s="7" t="e">
        <f>($B$2*D10+F5/(2*E10))/(1+E10*(D10/$E$3+E10))</f>
        <v>#VALUE!</v>
      </c>
      <c r="G10" s="10">
        <f>$B$2/(D10/$E$3+E10)</f>
        <v>14.118453431355832</v>
      </c>
      <c r="H10" s="10">
        <f>$B$2/(D10/$E$3-E10)</f>
        <v>16.000710796138996</v>
      </c>
      <c r="I10" s="11">
        <f aca="true" t="shared" si="3" ref="I10:I48">G10+H10</f>
        <v>30.119164227494828</v>
      </c>
      <c r="J10" s="4">
        <f>H10*TAN((C10-$B$3/2)*PI()/180)</f>
        <v>0.2618343855776579</v>
      </c>
    </row>
    <row r="11" spans="1:10" ht="12.75">
      <c r="A11">
        <v>3</v>
      </c>
      <c r="B11">
        <f t="shared" si="0"/>
        <v>1.5</v>
      </c>
      <c r="C11">
        <f>A11-B11-$B$4</f>
        <v>1.5</v>
      </c>
      <c r="D11">
        <f t="shared" si="1"/>
        <v>0.02617694830787315</v>
      </c>
      <c r="E11">
        <f t="shared" si="2"/>
        <v>0.9996573249755573</v>
      </c>
      <c r="F11" s="7" t="e">
        <f>($B$2*D11+F5/(2*E11))/(1+E11*(D11/$E$3+E11))</f>
        <v>#VALUE!</v>
      </c>
      <c r="G11" s="10">
        <f>$B$2/(D11/$E$3+E11)</f>
        <v>9.60118811095136</v>
      </c>
      <c r="H11" s="10">
        <f>$B$2/(D11/$E$3-E11)</f>
        <v>10.435875338317828</v>
      </c>
      <c r="I11" s="11">
        <f t="shared" si="3"/>
        <v>20.03706344926919</v>
      </c>
      <c r="J11" s="4">
        <f>H11*TAN((C11-$B$3/2)*PI()/180)</f>
        <v>0.26188175403785713</v>
      </c>
    </row>
    <row r="12" spans="1:10" ht="12.75">
      <c r="A12">
        <v>4</v>
      </c>
      <c r="B12">
        <f t="shared" si="0"/>
        <v>2</v>
      </c>
      <c r="C12">
        <f>A12-B12-$B$4</f>
        <v>2</v>
      </c>
      <c r="D12">
        <f t="shared" si="1"/>
        <v>0.03489949670250097</v>
      </c>
      <c r="E12">
        <f t="shared" si="2"/>
        <v>0.9993908270190958</v>
      </c>
      <c r="F12" s="7" t="e">
        <f>($B$2*D12+F5/(2*E12))/(1+E12*(D12/$E$3+E12))</f>
        <v>#VALUE!</v>
      </c>
      <c r="G12" s="10">
        <f>$B$2/(D12/$E$3+E12)</f>
        <v>7.2742967511549725</v>
      </c>
      <c r="H12" s="10">
        <f>$B$2/(D12/$E$3-E12)</f>
        <v>7.743409635702819</v>
      </c>
      <c r="I12" s="11">
        <f t="shared" si="3"/>
        <v>15.017706386857792</v>
      </c>
      <c r="J12" s="4">
        <f>H12*TAN((C12-$B$3/2)*PI()/180)</f>
        <v>0.2619490916870484</v>
      </c>
    </row>
    <row r="13" spans="1:10" ht="12.75">
      <c r="A13">
        <v>5</v>
      </c>
      <c r="B13">
        <f t="shared" si="0"/>
        <v>2.5</v>
      </c>
      <c r="C13">
        <f>A13-B13-$B$4</f>
        <v>2.5</v>
      </c>
      <c r="D13">
        <f t="shared" si="1"/>
        <v>0.043619387365336</v>
      </c>
      <c r="E13">
        <f t="shared" si="2"/>
        <v>0.9990482215818578</v>
      </c>
      <c r="F13" s="7" t="e">
        <f>($B$2*D13+F5/(2*E13))/(1+E13*(D13/$E$3+E13))</f>
        <v>#VALUE!</v>
      </c>
      <c r="G13" s="10">
        <f>$B$2/(D13/$E$3+E13)</f>
        <v>5.855609286144968</v>
      </c>
      <c r="H13" s="10">
        <f>$B$2/(D13/$E$3-E13)</f>
        <v>6.155701587481823</v>
      </c>
      <c r="I13" s="11">
        <f t="shared" si="3"/>
        <v>12.01131087362679</v>
      </c>
      <c r="J13" s="4">
        <f>H13*TAN((C13-$B$3/2)*PI()/180)</f>
        <v>0.26203642419479106</v>
      </c>
    </row>
    <row r="14" spans="1:10" ht="12.75">
      <c r="A14">
        <v>6</v>
      </c>
      <c r="B14">
        <f t="shared" si="0"/>
        <v>3</v>
      </c>
      <c r="C14">
        <f>A14-B14-$B$4</f>
        <v>3</v>
      </c>
      <c r="D14">
        <f t="shared" si="1"/>
        <v>0.05233595624294383</v>
      </c>
      <c r="E14">
        <f t="shared" si="2"/>
        <v>0.9986295347545738</v>
      </c>
      <c r="F14" s="7" t="e">
        <f>($B$2*D14+F5/(2*E14))/(1+E14*(D14/$E$3+E14))</f>
        <v>#VALUE!</v>
      </c>
      <c r="G14" s="10">
        <f>$B$2/(D14/$E$3+E14)</f>
        <v>4.900291216573014</v>
      </c>
      <c r="H14" s="10">
        <f>$B$2/(D14/$E$3-E14)</f>
        <v>5.108619685964662</v>
      </c>
      <c r="I14" s="11">
        <f t="shared" si="3"/>
        <v>10.008910902537675</v>
      </c>
      <c r="J14" s="4">
        <f>H14*TAN((C14-$B$3/2)*PI()/180)</f>
        <v>0.26214378487641177</v>
      </c>
    </row>
    <row r="15" spans="1:10" ht="12.75">
      <c r="A15">
        <v>7</v>
      </c>
      <c r="B15">
        <f t="shared" si="0"/>
        <v>3.5</v>
      </c>
      <c r="C15">
        <f>A15-B15-$B$4</f>
        <v>3.5</v>
      </c>
      <c r="D15">
        <f t="shared" si="1"/>
        <v>0.06104853953485687</v>
      </c>
      <c r="E15">
        <f t="shared" si="2"/>
        <v>0.9981347984218669</v>
      </c>
      <c r="F15" s="7" t="e">
        <f>($B$2*D15+F5/(2*E15))/(1+E15*(D15/$E$3+E15))</f>
        <v>#VALUE!</v>
      </c>
      <c r="G15" s="10">
        <f>$B$2/(D15/$E$3+E15)</f>
        <v>4.213239703279759</v>
      </c>
      <c r="H15" s="10">
        <f>$B$2/(D15/$E$3-E15)</f>
        <v>4.366254403415978</v>
      </c>
      <c r="I15" s="11">
        <f t="shared" si="3"/>
        <v>8.579494106695737</v>
      </c>
      <c r="J15" s="4">
        <f>H15*TAN((C15-$B$3/2)*PI()/180)</f>
        <v>0.26227121472404324</v>
      </c>
    </row>
    <row r="16" spans="1:10" ht="12.75">
      <c r="A16">
        <v>8</v>
      </c>
      <c r="B16">
        <f t="shared" si="0"/>
        <v>4</v>
      </c>
      <c r="C16">
        <f>A16-B16-$B$4</f>
        <v>4</v>
      </c>
      <c r="D16">
        <f t="shared" si="1"/>
        <v>0.0697564737441253</v>
      </c>
      <c r="E16">
        <f t="shared" si="2"/>
        <v>0.9975640502598242</v>
      </c>
      <c r="F16" s="7" t="e">
        <f>($B$2*D16+F5/(2*E16))/(1+E16*(D16/$E$3+E16))</f>
        <v>#VALUE!</v>
      </c>
      <c r="G16" s="10">
        <f>$B$2/(D16/$E$3+E16)</f>
        <v>3.6954025456536512</v>
      </c>
      <c r="H16" s="10">
        <f>$B$2/(D16/$E$3-E16)</f>
        <v>3.812523284160789</v>
      </c>
      <c r="I16" s="11">
        <f t="shared" si="3"/>
        <v>7.50792582981444</v>
      </c>
      <c r="J16" s="4">
        <f>H16*TAN((C16-$B$3/2)*PI()/180)</f>
        <v>0.26241876244486606</v>
      </c>
    </row>
    <row r="17" spans="1:10" ht="12.75">
      <c r="A17">
        <v>9</v>
      </c>
      <c r="B17">
        <f t="shared" si="0"/>
        <v>4.5</v>
      </c>
      <c r="C17">
        <f>A17-B17-$B$4</f>
        <v>4.5</v>
      </c>
      <c r="D17">
        <f t="shared" si="1"/>
        <v>0.07845909572784494</v>
      </c>
      <c r="E17">
        <f t="shared" si="2"/>
        <v>0.996917333733128</v>
      </c>
      <c r="F17" s="7" t="e">
        <f>($B$2*D17+F5/(2*E17))/(1+E17*(D17/$E$3+E17))</f>
        <v>#VALUE!</v>
      </c>
      <c r="G17" s="10">
        <f>$B$2/(D17/$E$3+E17)</f>
        <v>3.29114769476968</v>
      </c>
      <c r="H17" s="10">
        <f>$B$2/(D17/$E$3-E17)</f>
        <v>3.3836627349871047</v>
      </c>
      <c r="I17" s="11">
        <f t="shared" si="3"/>
        <v>6.674810429756785</v>
      </c>
      <c r="J17" s="4">
        <f>H17*TAN((C17-$B$3/2)*PI()/180)</f>
        <v>0.2625864845066186</v>
      </c>
    </row>
    <row r="18" spans="1:10" ht="12.75">
      <c r="A18">
        <v>10</v>
      </c>
      <c r="B18">
        <f t="shared" si="0"/>
        <v>5</v>
      </c>
      <c r="C18">
        <f>A18-B18-$B$4</f>
        <v>5</v>
      </c>
      <c r="D18">
        <f t="shared" si="1"/>
        <v>0.08715574274765817</v>
      </c>
      <c r="E18">
        <f t="shared" si="2"/>
        <v>0.9961946980917455</v>
      </c>
      <c r="F18" s="7" t="e">
        <f>($B$2*D18+F5/(2*E18))/(1+E18*(D18/$E$3+E18))</f>
        <v>#VALUE!</v>
      </c>
      <c r="G18" s="10">
        <f>$B$2/(D18/$E$3+E18)</f>
        <v>2.9668212031885886</v>
      </c>
      <c r="H18" s="10">
        <f>$B$2/(D18/$E$3-E18)</f>
        <v>3.0417374618881916</v>
      </c>
      <c r="I18" s="11">
        <f t="shared" si="3"/>
        <v>6.00855866507678</v>
      </c>
      <c r="J18" s="4">
        <f>H18*TAN((C18-$B$3/2)*PI()/180)</f>
        <v>0.26277444519045445</v>
      </c>
    </row>
    <row r="19" spans="1:10" ht="12.75">
      <c r="A19">
        <v>15</v>
      </c>
      <c r="B19">
        <f t="shared" si="0"/>
        <v>7.5</v>
      </c>
      <c r="C19">
        <f>A19-B19-$B$4</f>
        <v>7.5</v>
      </c>
      <c r="D19">
        <f t="shared" si="1"/>
        <v>0.13052619222005157</v>
      </c>
      <c r="E19">
        <f t="shared" si="2"/>
        <v>0.9914448613738104</v>
      </c>
      <c r="F19" s="7" t="e">
        <f>($B$2*D19+F5/(2*E19))/(1+E19*(D19/$E$3+E19))</f>
        <v>#VALUE!</v>
      </c>
      <c r="G19" s="10">
        <f>$B$2/(D19/$E$3+E19)</f>
        <v>1.9892415800767518</v>
      </c>
      <c r="H19" s="10">
        <f>$B$2/(D19/$E$3-E19)</f>
        <v>2.022481456226264</v>
      </c>
      <c r="I19" s="11">
        <f t="shared" si="3"/>
        <v>4.011723036303016</v>
      </c>
      <c r="J19" s="4">
        <f>H19*TAN((C19-$B$3/2)*PI()/180)</f>
        <v>0.2640206329560978</v>
      </c>
    </row>
    <row r="20" spans="1:10" ht="12.75">
      <c r="A20">
        <v>20</v>
      </c>
      <c r="B20">
        <f t="shared" si="0"/>
        <v>10</v>
      </c>
      <c r="C20">
        <f>A20-B20-$B$4</f>
        <v>10</v>
      </c>
      <c r="D20">
        <f t="shared" si="1"/>
        <v>0.17364817766693033</v>
      </c>
      <c r="E20">
        <f t="shared" si="2"/>
        <v>0.984807753012208</v>
      </c>
      <c r="F20" s="7" t="e">
        <f>($B$2*D20+F5/(2*E20))/(1+E20*(D20/$E$3+E20))</f>
        <v>#VALUE!</v>
      </c>
      <c r="G20" s="10">
        <f>$B$2/(D20/$E$3+E20)</f>
        <v>1.4983736294889216</v>
      </c>
      <c r="H20" s="10">
        <f>$B$2/(D20/$E$3-E20)</f>
        <v>1.5170281449156342</v>
      </c>
      <c r="I20" s="11">
        <f t="shared" si="3"/>
        <v>3.015401774404556</v>
      </c>
      <c r="J20" s="4">
        <f>H20*TAN((C20-$B$3/2)*PI()/180)</f>
        <v>0.2657870485164557</v>
      </c>
    </row>
    <row r="21" spans="1:10" ht="12.75">
      <c r="A21">
        <v>25</v>
      </c>
      <c r="B21">
        <f t="shared" si="0"/>
        <v>12.5</v>
      </c>
      <c r="C21">
        <f>A21-B21-$B$4</f>
        <v>12.5</v>
      </c>
      <c r="D21">
        <f t="shared" si="1"/>
        <v>0.21643961393810288</v>
      </c>
      <c r="E21">
        <f t="shared" si="2"/>
        <v>0.9762960071199334</v>
      </c>
      <c r="F21" s="7" t="e">
        <f>($B$2*D21+F5/(2*E21))/(1+E21*(D21/$E$3+E21))</f>
        <v>#VALUE!</v>
      </c>
      <c r="G21" s="10">
        <f>$B$2/(D21/$E$3+E21)</f>
        <v>1.203650432977291</v>
      </c>
      <c r="H21" s="10">
        <f>$B$2/(D21/$E$3-E21)</f>
        <v>1.2155539385142136</v>
      </c>
      <c r="I21" s="11">
        <f t="shared" si="3"/>
        <v>2.419204371491505</v>
      </c>
      <c r="J21" s="4">
        <f>H21*TAN((C21-$B$3/2)*PI()/180)</f>
        <v>0.2680910233002553</v>
      </c>
    </row>
    <row r="22" spans="1:10" ht="12.75">
      <c r="A22">
        <v>30</v>
      </c>
      <c r="B22">
        <f t="shared" si="0"/>
        <v>15</v>
      </c>
      <c r="C22">
        <f>A22-B22-$B$4</f>
        <v>15</v>
      </c>
      <c r="D22">
        <f t="shared" si="1"/>
        <v>0.25881904510252074</v>
      </c>
      <c r="E22">
        <f t="shared" si="2"/>
        <v>0.9659258262890683</v>
      </c>
      <c r="F22" s="7" t="e">
        <f>($B$2*D22+F5/(2*E22))/(1+E22*(D22/$E$3+E22))</f>
        <v>#VALUE!</v>
      </c>
      <c r="G22" s="10">
        <f>$B$2/(D22/$E$3+E22)</f>
        <v>1.0074143395602813</v>
      </c>
      <c r="H22" s="10">
        <f>$B$2/(D22/$E$3-E22)</f>
        <v>1.0156503116556328</v>
      </c>
      <c r="I22" s="11">
        <f t="shared" si="3"/>
        <v>2.023064651215914</v>
      </c>
      <c r="J22" s="4">
        <f>H22*TAN((C22-$B$3/2)*PI()/180)</f>
        <v>0.27095558085005644</v>
      </c>
    </row>
    <row r="23" spans="1:10" ht="12.75">
      <c r="A23">
        <v>35</v>
      </c>
      <c r="B23">
        <f t="shared" si="0"/>
        <v>17.5</v>
      </c>
      <c r="C23">
        <f>A23-B23-$B$4</f>
        <v>17.5</v>
      </c>
      <c r="D23">
        <f t="shared" si="1"/>
        <v>0.3007057995042731</v>
      </c>
      <c r="E23">
        <f t="shared" si="2"/>
        <v>0.9537169507482269</v>
      </c>
      <c r="F23" s="7" t="e">
        <f>($B$2*D23+F5/(2*E23))/(1+E23*(D23/$E$3+E23))</f>
        <v>#VALUE!</v>
      </c>
      <c r="G23" s="10">
        <f>$B$2/(D23/$E$3+E23)</f>
        <v>0.8676150369548815</v>
      </c>
      <c r="H23" s="10">
        <f>$B$2/(D23/$E$3-E23)</f>
        <v>0.8736392100667915</v>
      </c>
      <c r="I23" s="11">
        <f t="shared" si="3"/>
        <v>1.741254247021673</v>
      </c>
      <c r="J23" s="4">
        <f>H23*TAN((C23-$B$3/2)*PI()/180)</f>
        <v>0.2744100119650075</v>
      </c>
    </row>
    <row r="24" spans="1:10" ht="12.75">
      <c r="A24">
        <v>40</v>
      </c>
      <c r="B24">
        <f t="shared" si="0"/>
        <v>20</v>
      </c>
      <c r="C24">
        <f>A24-B24-$B$4</f>
        <v>20</v>
      </c>
      <c r="D24">
        <f t="shared" si="1"/>
        <v>0.3420201433256687</v>
      </c>
      <c r="E24">
        <f t="shared" si="2"/>
        <v>0.9396926207859084</v>
      </c>
      <c r="F24" s="7" t="e">
        <f>($B$2*D24+F5/(2*E24))/(1+E24*(D24/$E$3+E24))</f>
        <v>#VALUE!</v>
      </c>
      <c r="G24" s="10">
        <f>$B$2/(D24/$E$3+E24)</f>
        <v>0.7631632792172028</v>
      </c>
      <c r="H24" s="10">
        <f>$B$2/(D24/$E$3-E24)</f>
        <v>0.767751483012928</v>
      </c>
      <c r="I24" s="11">
        <f t="shared" si="3"/>
        <v>1.5309147622301307</v>
      </c>
      <c r="J24" s="4">
        <f>H24*TAN((C24-$B$3/2)*PI()/180)</f>
        <v>0.2784906306863025</v>
      </c>
    </row>
    <row r="25" spans="1:10" ht="12.75">
      <c r="A25">
        <v>45</v>
      </c>
      <c r="B25">
        <f t="shared" si="0"/>
        <v>22.5</v>
      </c>
      <c r="C25">
        <f>A25-B25-$B$4</f>
        <v>22.5</v>
      </c>
      <c r="D25">
        <f t="shared" si="1"/>
        <v>0.3826834323650898</v>
      </c>
      <c r="E25">
        <f t="shared" si="2"/>
        <v>0.9238795325112867</v>
      </c>
      <c r="F25" s="7" t="e">
        <f>($B$2*D25+F5/(2*E25))/(1+E25*(D25/$E$3+E25))</f>
        <v>#VALUE!</v>
      </c>
      <c r="G25" s="10">
        <f>$B$2/(D25/$E$3+E25)</f>
        <v>0.6823181554661479</v>
      </c>
      <c r="H25" s="10">
        <f>$B$2/(D25/$E$3-E25)</f>
        <v>0.6859214137064644</v>
      </c>
      <c r="I25" s="11">
        <f t="shared" si="3"/>
        <v>1.3682395691726124</v>
      </c>
      <c r="J25" s="4">
        <f>H25*TAN((C25-$B$3/2)*PI()/180)</f>
        <v>0.28324174866446133</v>
      </c>
    </row>
    <row r="26" spans="1:10" ht="12.75">
      <c r="A26">
        <v>50</v>
      </c>
      <c r="B26">
        <f t="shared" si="0"/>
        <v>25</v>
      </c>
      <c r="C26">
        <f>A26-B26-$B$4</f>
        <v>25</v>
      </c>
      <c r="D26">
        <f t="shared" si="1"/>
        <v>0.42261826174069944</v>
      </c>
      <c r="E26">
        <f t="shared" si="2"/>
        <v>0.9063077870366499</v>
      </c>
      <c r="F26" s="7" t="e">
        <f>($B$2*D26+F5/(2*E26))/(1+E26*(D26/$E$3+E26))</f>
        <v>#VALUE!</v>
      </c>
      <c r="G26" s="10">
        <f>$B$2/(D26/$E$3+E26)</f>
        <v>0.6180246296022159</v>
      </c>
      <c r="H26" s="10">
        <f>$B$2/(D26/$E$3-E26)</f>
        <v>0.6209228934597074</v>
      </c>
      <c r="I26" s="11">
        <f t="shared" si="3"/>
        <v>1.2389475230619234</v>
      </c>
      <c r="J26" s="4">
        <f>H26*TAN((C26-$B$3/2)*PI()/180)</f>
        <v>0.28871691867024013</v>
      </c>
    </row>
    <row r="27" spans="1:10" ht="12.75">
      <c r="A27">
        <v>55</v>
      </c>
      <c r="B27">
        <f t="shared" si="0"/>
        <v>27.5</v>
      </c>
      <c r="C27">
        <f>A27-B27-$B$4</f>
        <v>27.5</v>
      </c>
      <c r="D27">
        <f t="shared" si="1"/>
        <v>0.4617486132350339</v>
      </c>
      <c r="E27">
        <f t="shared" si="2"/>
        <v>0.8870108331782217</v>
      </c>
      <c r="F27" s="7" t="e">
        <f>($B$2*D27+F5/(2*E27))/(1+E27*(D27/$E$3+E27))</f>
        <v>#VALUE!</v>
      </c>
      <c r="G27" s="10">
        <f>$B$2/(D27/$E$3+E27)</f>
        <v>0.5657884810873345</v>
      </c>
      <c r="H27" s="10">
        <f>$B$2/(D27/$E$3-E27)</f>
        <v>0.5681646427416126</v>
      </c>
      <c r="I27" s="11">
        <f t="shared" si="3"/>
        <v>1.133953123828947</v>
      </c>
      <c r="J27" s="4">
        <f>H27*TAN((C27-$B$3/2)*PI()/180)</f>
        <v>0.2949805156537798</v>
      </c>
    </row>
    <row r="28" spans="1:10" ht="12.75">
      <c r="A28">
        <v>60</v>
      </c>
      <c r="B28">
        <f t="shared" si="0"/>
        <v>30</v>
      </c>
      <c r="C28">
        <f>A28-B28-$B$4</f>
        <v>30</v>
      </c>
      <c r="D28">
        <f t="shared" si="1"/>
        <v>0.49999999999999994</v>
      </c>
      <c r="E28">
        <f t="shared" si="2"/>
        <v>0.8660254037844387</v>
      </c>
      <c r="F28" s="7" t="e">
        <f>($B$2*D28+F5/(2*E28))/(1+E28*(D28/$E$3+E28))</f>
        <v>#VALUE!</v>
      </c>
      <c r="G28" s="10">
        <f>$B$2/(D28/$E$3+E28)</f>
        <v>0.522611573989038</v>
      </c>
      <c r="H28" s="10">
        <f>$B$2/(D28/$E$3-E28)</f>
        <v>0.52459013080128</v>
      </c>
      <c r="I28" s="11">
        <f t="shared" si="3"/>
        <v>1.047201704790318</v>
      </c>
      <c r="J28" s="4">
        <f>H28*TAN((C28-$B$3/2)*PI()/180)</f>
        <v>0.30210974773218086</v>
      </c>
    </row>
    <row r="29" spans="1:10" ht="12.75">
      <c r="A29">
        <v>65</v>
      </c>
      <c r="B29">
        <f t="shared" si="0"/>
        <v>32.5</v>
      </c>
      <c r="C29">
        <f>A29-B29-$B$4</f>
        <v>32.5</v>
      </c>
      <c r="D29">
        <f t="shared" si="1"/>
        <v>0.5372996083468239</v>
      </c>
      <c r="E29">
        <f t="shared" si="2"/>
        <v>0.8433914458128857</v>
      </c>
      <c r="F29" s="7" t="e">
        <f>($B$2*D29+F5/(2*E29))/(1+E29*(D29/$E$3+E29))</f>
        <v>#VALUE!</v>
      </c>
      <c r="G29" s="10">
        <f>$B$2/(D29/$E$3+E29)</f>
        <v>0.4864176048023474</v>
      </c>
      <c r="H29" s="10">
        <f>$B$2/(D29/$E$3-E29)</f>
        <v>0.48808621067930874</v>
      </c>
      <c r="I29" s="11">
        <f t="shared" si="3"/>
        <v>0.9745038154816561</v>
      </c>
      <c r="J29" s="4">
        <f>H29*TAN((C29-$B$3/2)*PI()/180)</f>
        <v>0.31019722260330845</v>
      </c>
    </row>
    <row r="30" spans="1:10" ht="12.75">
      <c r="A30">
        <v>70</v>
      </c>
      <c r="B30">
        <f t="shared" si="0"/>
        <v>35</v>
      </c>
      <c r="C30">
        <f>A30-B30-$B$4</f>
        <v>35</v>
      </c>
      <c r="D30">
        <f t="shared" si="1"/>
        <v>0.573576436351046</v>
      </c>
      <c r="E30">
        <f t="shared" si="2"/>
        <v>0.8191520442889918</v>
      </c>
      <c r="F30" s="7" t="e">
        <f>($B$2*D30+F5/(2*E30))/(1+E30*(D30/$E$3+E30))</f>
        <v>#VALUE!</v>
      </c>
      <c r="G30" s="10">
        <f>$B$2/(D30/$E$3+E30)</f>
        <v>0.4557235274982324</v>
      </c>
      <c r="H30" s="10">
        <f>$B$2/(D30/$E$3-E30)</f>
        <v>0.4571456575783884</v>
      </c>
      <c r="I30" s="11">
        <f t="shared" si="3"/>
        <v>0.9128691850766208</v>
      </c>
      <c r="J30" s="4">
        <f>H30*TAN((C30-$B$3/2)*PI()/180)</f>
        <v>0.31935424134211793</v>
      </c>
    </row>
    <row r="31" spans="1:10" ht="12.75">
      <c r="A31">
        <v>75</v>
      </c>
      <c r="B31">
        <f t="shared" si="0"/>
        <v>37.5</v>
      </c>
      <c r="C31">
        <f>A31-B31-$B$4</f>
        <v>37.5</v>
      </c>
      <c r="D31">
        <f t="shared" si="1"/>
        <v>0.6087614290087207</v>
      </c>
      <c r="E31">
        <f t="shared" si="2"/>
        <v>0.7933533402912352</v>
      </c>
      <c r="F31" s="7" t="e">
        <f>($B$2*D31+F5/(2*E31))/(1+E31*(D31/$E$3+E31))</f>
        <v>#VALUE!</v>
      </c>
      <c r="G31" s="10">
        <f>$B$2/(D31/$E$3+E31)</f>
        <v>0.4294421979417846</v>
      </c>
      <c r="H31" s="10">
        <f>$B$2/(D31/$E$3-E31)</f>
        <v>0.4306649252967574</v>
      </c>
      <c r="I31" s="11">
        <f t="shared" si="3"/>
        <v>0.860107123238542</v>
      </c>
      <c r="J31" s="4">
        <f>H31*TAN((C31-$B$3/2)*PI()/180)</f>
        <v>0.3297150577198105</v>
      </c>
    </row>
    <row r="32" spans="1:10" ht="12.75">
      <c r="A32">
        <v>80</v>
      </c>
      <c r="B32">
        <f t="shared" si="0"/>
        <v>40</v>
      </c>
      <c r="C32">
        <f>A32-B32-$B$4</f>
        <v>40</v>
      </c>
      <c r="D32">
        <f t="shared" si="1"/>
        <v>0.6427876096865393</v>
      </c>
      <c r="E32">
        <f t="shared" si="2"/>
        <v>0.766044443118978</v>
      </c>
      <c r="F32" s="7" t="e">
        <f>($B$2*D32+F5/(2*E32))/(1+E32*(D32/$E$3+E32))</f>
        <v>#VALUE!</v>
      </c>
      <c r="G32" s="10">
        <f>$B$2/(D32/$E$3+E32)</f>
        <v>0.4067589195851575</v>
      </c>
      <c r="H32" s="10">
        <f>$B$2/(D32/$E$3-E32)</f>
        <v>0.40781787105809814</v>
      </c>
      <c r="I32" s="11">
        <f t="shared" si="3"/>
        <v>0.8145767906432556</v>
      </c>
      <c r="J32" s="4">
        <f>H32*TAN((C32-$B$3/2)*PI()/180)</f>
        <v>0.34144243697884774</v>
      </c>
    </row>
    <row r="33" spans="1:10" ht="12.75">
      <c r="A33">
        <v>85</v>
      </c>
      <c r="B33">
        <f t="shared" si="0"/>
        <v>42.5</v>
      </c>
      <c r="C33">
        <f>A33-B33-$B$4</f>
        <v>42.5</v>
      </c>
      <c r="D33">
        <f t="shared" si="1"/>
        <v>0.6755902076156602</v>
      </c>
      <c r="E33">
        <f t="shared" si="2"/>
        <v>0.737277336810124</v>
      </c>
      <c r="F33" s="7" t="e">
        <f>($B$2*D33+F5/(2*E33))/(1+E33*(D33/$E$3+E33))</f>
        <v>#VALUE!</v>
      </c>
      <c r="G33" s="10">
        <f>$B$2/(D33/$E$3+E33)</f>
        <v>0.38705150607701266</v>
      </c>
      <c r="H33" s="10">
        <f>$B$2/(D33/$E$3-E33)</f>
        <v>0.38797412245428275</v>
      </c>
      <c r="I33" s="11">
        <f t="shared" si="3"/>
        <v>0.7750256285312954</v>
      </c>
      <c r="J33" s="4">
        <f>H33*TAN((C33-$B$3/2)*PI()/180)</f>
        <v>0.3547349889885178</v>
      </c>
    </row>
    <row r="34" spans="1:10" ht="12.75">
      <c r="A34">
        <v>90</v>
      </c>
      <c r="B34">
        <f t="shared" si="0"/>
        <v>45</v>
      </c>
      <c r="C34">
        <f>A34-B34-$B$4</f>
        <v>45</v>
      </c>
      <c r="D34">
        <f t="shared" si="1"/>
        <v>0.7071067811865475</v>
      </c>
      <c r="E34">
        <f t="shared" si="2"/>
        <v>0.7071067811865476</v>
      </c>
      <c r="F34" s="7" t="e">
        <f>($B$2*D34+F5/(2*E34))/(1+E34*(D34/$E$3+E34))</f>
        <v>#VALUE!</v>
      </c>
      <c r="G34" s="10">
        <f>$B$2/(D34/$E$3+E34)</f>
        <v>0.3698369619950143</v>
      </c>
      <c r="H34" s="10">
        <f>$B$2/(D34/$E$3-E34)</f>
        <v>0.3706447025089094</v>
      </c>
      <c r="I34" s="11">
        <f t="shared" si="3"/>
        <v>0.7404816645039237</v>
      </c>
      <c r="J34" s="4">
        <f>H34*TAN((C34-$B$3/2)*PI()/180)</f>
        <v>0.3698369619950143</v>
      </c>
    </row>
    <row r="35" spans="1:10" ht="12.75">
      <c r="A35">
        <v>95</v>
      </c>
      <c r="B35">
        <f t="shared" si="0"/>
        <v>47.5</v>
      </c>
      <c r="C35">
        <f>A35-B35-$B$4</f>
        <v>47.5</v>
      </c>
      <c r="D35">
        <f t="shared" si="1"/>
        <v>0.7372773368101241</v>
      </c>
      <c r="E35">
        <f t="shared" si="2"/>
        <v>0.6755902076156602</v>
      </c>
      <c r="F35" s="7" t="e">
        <f>($B$2*D35+F5/(2*E35))/(1+E35*(D35/$E$3+E35))</f>
        <v>#VALUE!</v>
      </c>
      <c r="G35" s="10">
        <f>$B$2/(D35/$E$3+E35)</f>
        <v>0.3547349889885178</v>
      </c>
      <c r="H35" s="10">
        <f>$B$2/(D35/$E$3-E35)</f>
        <v>0.3554448582371976</v>
      </c>
      <c r="I35" s="11">
        <f t="shared" si="3"/>
        <v>0.7101798472257155</v>
      </c>
      <c r="J35" s="4">
        <f>H35*TAN((C35-$B$3/2)*PI()/180)</f>
        <v>0.38705150607701266</v>
      </c>
    </row>
    <row r="36" spans="1:10" ht="12.75">
      <c r="A36">
        <v>100</v>
      </c>
      <c r="B36">
        <f t="shared" si="0"/>
        <v>50</v>
      </c>
      <c r="C36">
        <f>A36-B36-$B$4</f>
        <v>50</v>
      </c>
      <c r="D36">
        <f t="shared" si="1"/>
        <v>0.766044443118978</v>
      </c>
      <c r="E36">
        <f t="shared" si="2"/>
        <v>0.6427876096865394</v>
      </c>
      <c r="F36" s="7" t="e">
        <f>($B$2*D36+F5/(2*E36))/(1+E36*(D36/$E$3+E36))</f>
        <v>#VALUE!</v>
      </c>
      <c r="G36" s="10">
        <f>$B$2/(D36/$E$3+E36)</f>
        <v>0.3414424369788477</v>
      </c>
      <c r="H36" s="10">
        <f>$B$2/(D36/$E$3-E36)</f>
        <v>0.3420680651256552</v>
      </c>
      <c r="I36" s="11">
        <f t="shared" si="3"/>
        <v>0.6835105021045029</v>
      </c>
      <c r="J36" s="4">
        <f>H36*TAN((C36-$B$3/2)*PI()/180)</f>
        <v>0.40675891958515736</v>
      </c>
    </row>
    <row r="37" spans="1:10" ht="12.75">
      <c r="A37">
        <v>105</v>
      </c>
      <c r="B37">
        <f t="shared" si="0"/>
        <v>52.5</v>
      </c>
      <c r="C37">
        <f>A37-B37-$B$4</f>
        <v>52.5</v>
      </c>
      <c r="D37">
        <f t="shared" si="1"/>
        <v>0.7933533402912352</v>
      </c>
      <c r="E37">
        <f t="shared" si="2"/>
        <v>0.6087614290087207</v>
      </c>
      <c r="F37" s="7" t="e">
        <f>($B$2*D37+F5/(2*E37))/(1+E37*(D37/$E$3+E37))</f>
        <v>#VALUE!</v>
      </c>
      <c r="G37" s="10">
        <f>$B$2/(D37/$E$3+E37)</f>
        <v>0.3297150577198106</v>
      </c>
      <c r="H37" s="10">
        <f>$B$2/(D37/$E$3-E37)</f>
        <v>0.33026747909497844</v>
      </c>
      <c r="I37" s="11">
        <f t="shared" si="3"/>
        <v>0.659982536814789</v>
      </c>
      <c r="J37" s="4">
        <f>H37*TAN((C37-$B$3/2)*PI()/180)</f>
        <v>0.4294421979417845</v>
      </c>
    </row>
    <row r="38" spans="1:10" ht="12.75">
      <c r="A38">
        <v>110</v>
      </c>
      <c r="B38">
        <f t="shared" si="0"/>
        <v>55</v>
      </c>
      <c r="C38">
        <f>A38-B38-$B$4</f>
        <v>55</v>
      </c>
      <c r="D38">
        <f t="shared" si="1"/>
        <v>0.8191520442889918</v>
      </c>
      <c r="E38">
        <f t="shared" si="2"/>
        <v>0.5735764363510462</v>
      </c>
      <c r="F38" s="7" t="e">
        <f>($B$2*D38+F5/(2*E38))/(1+E38*(D38/$E$3+E38))</f>
        <v>#VALUE!</v>
      </c>
      <c r="G38" s="10">
        <f>$B$2/(D38/$E$3+E38)</f>
        <v>0.31935424134211793</v>
      </c>
      <c r="H38" s="10">
        <f>$B$2/(D38/$E$3-E38)</f>
        <v>0.31984246505329655</v>
      </c>
      <c r="I38" s="11">
        <f t="shared" si="3"/>
        <v>0.6391967063954145</v>
      </c>
      <c r="J38" s="4">
        <f>H38*TAN((C38-$B$3/2)*PI()/180)</f>
        <v>0.45572352749823225</v>
      </c>
    </row>
    <row r="39" spans="1:10" ht="12.75">
      <c r="A39">
        <v>115</v>
      </c>
      <c r="B39">
        <f t="shared" si="0"/>
        <v>57.5</v>
      </c>
      <c r="C39">
        <f>A39-B39-$B$4</f>
        <v>57.5</v>
      </c>
      <c r="D39">
        <f t="shared" si="1"/>
        <v>0.8433914458128857</v>
      </c>
      <c r="E39">
        <f t="shared" si="2"/>
        <v>0.5372996083468239</v>
      </c>
      <c r="F39" s="7" t="e">
        <f>($B$2*D39+F5/(2*E39))/(1+E39*(D39/$E$3+E39))</f>
        <v>#VALUE!</v>
      </c>
      <c r="G39" s="10">
        <f>$B$2/(D39/$E$3+E39)</f>
        <v>0.3101972226033085</v>
      </c>
      <c r="H39" s="10">
        <f>$B$2/(D39/$E$3-E39)</f>
        <v>0.3106286569354148</v>
      </c>
      <c r="I39" s="11">
        <f t="shared" si="3"/>
        <v>0.6208258795387234</v>
      </c>
      <c r="J39" s="4">
        <f>H39*TAN((C39-$B$3/2)*PI()/180)</f>
        <v>0.4864176048023475</v>
      </c>
    </row>
    <row r="40" spans="1:10" ht="12.75">
      <c r="A40">
        <v>120</v>
      </c>
      <c r="B40">
        <f t="shared" si="0"/>
        <v>60</v>
      </c>
      <c r="C40">
        <f>A40-B40-$B$4</f>
        <v>60</v>
      </c>
      <c r="D40">
        <f t="shared" si="1"/>
        <v>0.8660254037844386</v>
      </c>
      <c r="E40">
        <f t="shared" si="2"/>
        <v>0.5000000000000001</v>
      </c>
      <c r="F40" s="7" t="e">
        <f>($B$2*D40+F5/(2*E40))/(1+E40*(D40/$E$3+E40))</f>
        <v>#VALUE!</v>
      </c>
      <c r="G40" s="10">
        <f>$B$2/(D40/$E$3+E40)</f>
        <v>0.30210974773218086</v>
      </c>
      <c r="H40" s="10">
        <f>$B$2/(D40/$E$3-E40)</f>
        <v>0.30249051995999954</v>
      </c>
      <c r="I40" s="11">
        <f t="shared" si="3"/>
        <v>0.6046002676921804</v>
      </c>
      <c r="J40" s="4">
        <f>H40*TAN((C40-$B$3/2)*PI()/180)</f>
        <v>0.5226115739890379</v>
      </c>
    </row>
    <row r="41" spans="1:10" ht="12.75">
      <c r="A41">
        <v>125</v>
      </c>
      <c r="B41">
        <f t="shared" si="0"/>
        <v>62.5</v>
      </c>
      <c r="C41">
        <f>A41-B41-$B$4</f>
        <v>62.5</v>
      </c>
      <c r="D41">
        <f t="shared" si="1"/>
        <v>0.8870108331782216</v>
      </c>
      <c r="E41">
        <f t="shared" si="2"/>
        <v>0.4617486132350341</v>
      </c>
      <c r="F41" s="7" t="e">
        <f>($B$2*D41+F5/(2*E41))/(1+E41*(D41/$E$3+E41))</f>
        <v>#VALUE!</v>
      </c>
      <c r="G41" s="10">
        <f>$B$2/(D41/$E$3+E41)</f>
        <v>0.29498051565377986</v>
      </c>
      <c r="H41" s="10">
        <f>$B$2/(D41/$E$3-E41)</f>
        <v>0.2953157158341762</v>
      </c>
      <c r="I41" s="11">
        <f t="shared" si="3"/>
        <v>0.5902962314879561</v>
      </c>
      <c r="J41" s="4">
        <f>H41*TAN((C41-$B$3/2)*PI()/180)</f>
        <v>0.5657884810873344</v>
      </c>
    </row>
    <row r="42" spans="1:10" ht="12.75">
      <c r="A42">
        <v>130</v>
      </c>
      <c r="B42">
        <f t="shared" si="0"/>
        <v>65</v>
      </c>
      <c r="C42">
        <f>A42-B42-$B$4</f>
        <v>65</v>
      </c>
      <c r="D42">
        <f t="shared" si="1"/>
        <v>0.9063077870366499</v>
      </c>
      <c r="E42">
        <f t="shared" si="2"/>
        <v>0.42261826174069944</v>
      </c>
      <c r="F42" s="7" t="e">
        <f>($B$2*D42+F5/(2*E42))/(1+E42*(D42/$E$3+E42))</f>
        <v>#VALUE!</v>
      </c>
      <c r="G42" s="10">
        <f>$B$2/(D42/$E$3+E42)</f>
        <v>0.28871691867024013</v>
      </c>
      <c r="H42" s="10">
        <f>$B$2/(D42/$E$3-E42)</f>
        <v>0.28901078734912483</v>
      </c>
      <c r="I42" s="11">
        <f t="shared" si="3"/>
        <v>0.577727706019365</v>
      </c>
      <c r="J42" s="4">
        <f>H42*TAN((C42-$B$3/2)*PI()/180)</f>
        <v>0.6180246296022157</v>
      </c>
    </row>
    <row r="43" spans="1:10" ht="12.75">
      <c r="A43">
        <v>135</v>
      </c>
      <c r="B43">
        <f t="shared" si="0"/>
        <v>67.5</v>
      </c>
      <c r="C43">
        <f>A43-B43-$B$4</f>
        <v>67.5</v>
      </c>
      <c r="D43">
        <f t="shared" si="1"/>
        <v>0.9238795325112867</v>
      </c>
      <c r="E43">
        <f t="shared" si="2"/>
        <v>0.38268343236508984</v>
      </c>
      <c r="F43" s="7" t="e">
        <f>($B$2*D43+F5/(2*E43))/(1+E43*(D43/$E$3+E43))</f>
        <v>#VALUE!</v>
      </c>
      <c r="G43" s="10">
        <f>$B$2/(D43/$E$3+E43)</f>
        <v>0.2832417486644614</v>
      </c>
      <c r="H43" s="10">
        <f>$B$2/(D43/$E$3-E43)</f>
        <v>0.28349782261949946</v>
      </c>
      <c r="I43" s="11">
        <f t="shared" si="3"/>
        <v>0.5667395712839609</v>
      </c>
      <c r="J43" s="4">
        <f>H43*TAN((C43-$B$3/2)*PI()/180)</f>
        <v>0.6823181554661482</v>
      </c>
    </row>
    <row r="44" spans="1:10" ht="12.75">
      <c r="A44">
        <v>140</v>
      </c>
      <c r="B44">
        <f t="shared" si="0"/>
        <v>70</v>
      </c>
      <c r="C44">
        <f>A44-B44-$B$4</f>
        <v>70</v>
      </c>
      <c r="D44">
        <f t="shared" si="1"/>
        <v>0.9396926207859083</v>
      </c>
      <c r="E44">
        <f t="shared" si="2"/>
        <v>0.3420201433256688</v>
      </c>
      <c r="F44" s="7" t="e">
        <f>($B$2*D44+F5/(2*E44))/(1+E44*(D44/$E$3+E44))</f>
        <v>#VALUE!</v>
      </c>
      <c r="G44" s="10">
        <f>$B$2/(D44/$E$3+E44)</f>
        <v>0.2784906306863025</v>
      </c>
      <c r="H44" s="10">
        <f>$B$2/(D44/$E$3-E44)</f>
        <v>0.2787118568417048</v>
      </c>
      <c r="I44" s="11">
        <f t="shared" si="3"/>
        <v>0.5572024875280073</v>
      </c>
      <c r="J44" s="4">
        <f>H44*TAN((C44-$B$3/2)*PI()/180)</f>
        <v>0.7631632792172026</v>
      </c>
    </row>
    <row r="45" spans="1:10" ht="12.75">
      <c r="A45">
        <v>145</v>
      </c>
      <c r="B45">
        <f t="shared" si="0"/>
        <v>72.5</v>
      </c>
      <c r="C45">
        <f>A45-B45-$B$4</f>
        <v>72.5</v>
      </c>
      <c r="D45">
        <f t="shared" si="1"/>
        <v>0.9537169507482268</v>
      </c>
      <c r="E45">
        <f t="shared" si="2"/>
        <v>0.3007057995042733</v>
      </c>
      <c r="F45" s="7" t="e">
        <f>($B$2*D45+F5/(2*E45))/(1+E45*(D45/$E$3+E45))</f>
        <v>#VALUE!</v>
      </c>
      <c r="G45" s="10">
        <f>$B$2/(D45/$E$3+E45)</f>
        <v>0.2744100119650076</v>
      </c>
      <c r="H45" s="10">
        <f>$B$2/(D45/$E$3-E45)</f>
        <v>0.27459883683924086</v>
      </c>
      <c r="I45" s="11">
        <f t="shared" si="3"/>
        <v>0.5490088488042484</v>
      </c>
      <c r="J45" s="4">
        <f>H45*TAN((C45-$B$3/2)*PI()/180)</f>
        <v>0.8676150369548814</v>
      </c>
    </row>
    <row r="46" spans="1:10" ht="12.75">
      <c r="A46">
        <v>150</v>
      </c>
      <c r="B46">
        <f t="shared" si="0"/>
        <v>75</v>
      </c>
      <c r="C46">
        <f>A46-B46-$B$4</f>
        <v>75</v>
      </c>
      <c r="D46">
        <f t="shared" si="1"/>
        <v>0.9659258262890683</v>
      </c>
      <c r="E46">
        <f t="shared" si="2"/>
        <v>0.25881904510252074</v>
      </c>
      <c r="F46" s="7" t="e">
        <f>($B$2*D46+F5/(2*E46))/(1+E46*(D46/$E$3+E46))</f>
        <v>#VALUE!</v>
      </c>
      <c r="G46" s="10">
        <f>$B$2/(D46/$E$3+E46)</f>
        <v>0.27095558085005633</v>
      </c>
      <c r="H46" s="10">
        <f>$B$2/(D46/$E$3-E46)</f>
        <v>0.27111402093378095</v>
      </c>
      <c r="I46" s="11">
        <f t="shared" si="3"/>
        <v>0.5420696017838373</v>
      </c>
      <c r="J46" s="4">
        <f>H46*TAN((C46-$B$3/2)*PI()/180)</f>
        <v>1.0074143395602806</v>
      </c>
    </row>
    <row r="47" spans="1:10" ht="12.75">
      <c r="A47">
        <v>155</v>
      </c>
      <c r="B47">
        <f t="shared" si="0"/>
        <v>77.5</v>
      </c>
      <c r="C47">
        <f>A47-B47-$B$4</f>
        <v>77.5</v>
      </c>
      <c r="D47">
        <f t="shared" si="1"/>
        <v>0.9762960071199334</v>
      </c>
      <c r="E47">
        <f t="shared" si="2"/>
        <v>0.2164396139381029</v>
      </c>
      <c r="F47" s="7" t="e">
        <f>($B$2*D47+F5/(2*E47))/(1+E47*(D47/$E$3+E47))</f>
        <v>#VALUE!</v>
      </c>
      <c r="G47" s="10">
        <f>$B$2/(D47/$E$3+E47)</f>
        <v>0.2680910233002553</v>
      </c>
      <c r="H47" s="10">
        <f>$B$2/(D47/$E$3-E47)</f>
        <v>0.26822072035129674</v>
      </c>
      <c r="I47" s="11">
        <f t="shared" si="3"/>
        <v>0.5363117436515521</v>
      </c>
      <c r="J47" s="4">
        <f>H47*TAN((C47-$B$3/2)*PI()/180)</f>
        <v>1.2036504329772915</v>
      </c>
    </row>
    <row r="48" spans="1:10" ht="12.75">
      <c r="A48">
        <v>160</v>
      </c>
      <c r="B48">
        <f t="shared" si="0"/>
        <v>80</v>
      </c>
      <c r="C48">
        <f>A48-B48-$B$4</f>
        <v>80</v>
      </c>
      <c r="D48">
        <f t="shared" si="1"/>
        <v>0.984807753012208</v>
      </c>
      <c r="E48">
        <f t="shared" si="2"/>
        <v>0.17364817766693041</v>
      </c>
      <c r="F48" s="7" t="e">
        <f>($B$2*D48+F5/(2*E48))/(1+E48*(D48/$E$3+E48))</f>
        <v>#VALUE!</v>
      </c>
      <c r="G48" s="10">
        <f>$B$2/(D48/$E$3+E48)</f>
        <v>0.26578704851645574</v>
      </c>
      <c r="H48" s="10">
        <f>$B$2/(D48/$E$3-E48)</f>
        <v>0.2658893127293192</v>
      </c>
      <c r="I48" s="11">
        <f t="shared" si="3"/>
        <v>0.5316763612457749</v>
      </c>
      <c r="J48" s="4">
        <f>H48*TAN((C48-$B$3/2)*PI()/180)</f>
        <v>1.4983736294889216</v>
      </c>
    </row>
    <row r="49" ht="12.75">
      <c r="A49" s="12" t="s">
        <v>10</v>
      </c>
    </row>
  </sheetData>
  <sheetProtection/>
  <mergeCells count="1">
    <mergeCell ref="A1:K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"/>
  <sheetViews>
    <sheetView zoomScalePageLayoutView="0" workbookViewId="0" topLeftCell="A1">
      <selection activeCell="A1" sqref="A1:AA1"/>
    </sheetView>
  </sheetViews>
  <sheetFormatPr defaultColWidth="9.140625" defaultRowHeight="12.75"/>
  <cols>
    <col min="1" max="3" width="8.7109375" style="0" customWidth="1"/>
    <col min="4" max="4" width="12.7109375" style="0" customWidth="1"/>
    <col min="5" max="5" width="5.7109375" style="0" customWidth="1"/>
    <col min="6" max="8" width="8.7109375" style="0" customWidth="1"/>
    <col min="9" max="9" width="12.7109375" style="0" customWidth="1"/>
    <col min="10" max="10" width="0.13671875" style="0" customWidth="1"/>
    <col min="11" max="11" width="5.7109375" style="0" customWidth="1"/>
    <col min="12" max="14" width="8.7109375" style="0" customWidth="1"/>
    <col min="15" max="15" width="12.7109375" style="0" customWidth="1"/>
    <col min="16" max="16" width="5.7109375" style="0" customWidth="1"/>
    <col min="17" max="19" width="8.7109375" style="0" customWidth="1"/>
    <col min="20" max="20" width="12.7109375" style="0" customWidth="1"/>
    <col min="21" max="21" width="5.7109375" style="0" customWidth="1"/>
    <col min="22" max="24" width="8.7109375" style="0" customWidth="1"/>
    <col min="25" max="25" width="12.7109375" style="0" customWidth="1"/>
    <col min="26" max="26" width="5.7109375" style="0" customWidth="1"/>
    <col min="27" max="27" width="27.140625" style="0" customWidth="1"/>
    <col min="28" max="16384" width="11.421875" style="0" customWidth="1"/>
  </cols>
  <sheetData>
    <row r="1" spans="1:27" ht="20.2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6" ht="20.25" customHeight="1">
      <c r="A2" s="50" t="s">
        <v>16</v>
      </c>
      <c r="B2" s="51"/>
      <c r="C2" s="51"/>
      <c r="D2" s="51"/>
      <c r="E2" s="51"/>
      <c r="F2" s="51"/>
      <c r="G2" s="51"/>
      <c r="H2" s="51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.75" customHeight="1">
      <c r="A3" s="20" t="s">
        <v>17</v>
      </c>
      <c r="B3" s="45">
        <v>0</v>
      </c>
      <c r="C3" s="22" t="s">
        <v>11</v>
      </c>
      <c r="D3" s="22" t="s">
        <v>26</v>
      </c>
      <c r="E3" s="45">
        <v>2</v>
      </c>
      <c r="F3" s="22" t="s">
        <v>2</v>
      </c>
      <c r="G3" s="17"/>
      <c r="H3" s="17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3.5" thickBot="1">
      <c r="A4" s="20"/>
      <c r="B4" s="22"/>
      <c r="C4" s="22"/>
      <c r="D4" s="22"/>
      <c r="E4" s="17"/>
      <c r="F4" s="17"/>
      <c r="G4" s="17"/>
      <c r="H4" s="17"/>
      <c r="I4" s="18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6.75" customHeight="1">
      <c r="A5" s="23" t="s">
        <v>18</v>
      </c>
      <c r="B5" s="24" t="s">
        <v>19</v>
      </c>
      <c r="C5" s="25" t="s">
        <v>10</v>
      </c>
      <c r="D5" s="26"/>
      <c r="E5" s="19" t="s">
        <v>10</v>
      </c>
      <c r="F5" s="23" t="s">
        <v>18</v>
      </c>
      <c r="G5" s="24" t="s">
        <v>20</v>
      </c>
      <c r="H5" s="25" t="s">
        <v>10</v>
      </c>
      <c r="I5" s="26"/>
      <c r="J5" s="19"/>
      <c r="K5" s="19"/>
      <c r="L5" s="27" t="s">
        <v>18</v>
      </c>
      <c r="M5" s="24" t="s">
        <v>21</v>
      </c>
      <c r="N5" s="25" t="s">
        <v>10</v>
      </c>
      <c r="O5" s="26"/>
      <c r="P5" s="19"/>
      <c r="Q5" s="23" t="s">
        <v>18</v>
      </c>
      <c r="R5" s="24" t="s">
        <v>22</v>
      </c>
      <c r="S5" s="25" t="s">
        <v>10</v>
      </c>
      <c r="T5" s="26"/>
      <c r="U5" s="19"/>
      <c r="V5" s="23" t="s">
        <v>18</v>
      </c>
      <c r="W5" s="24" t="s">
        <v>23</v>
      </c>
      <c r="X5" s="25" t="s">
        <v>10</v>
      </c>
      <c r="Y5" s="26"/>
      <c r="Z5" s="19"/>
    </row>
    <row r="6" spans="1:26" ht="13.5" thickBot="1">
      <c r="A6" s="19"/>
      <c r="B6" s="19"/>
      <c r="C6" s="19"/>
      <c r="D6" s="28"/>
      <c r="E6" s="19" t="s">
        <v>10</v>
      </c>
      <c r="F6" s="20" t="s">
        <v>10</v>
      </c>
      <c r="G6" s="21" t="s">
        <v>10</v>
      </c>
      <c r="H6" s="22" t="s">
        <v>10</v>
      </c>
      <c r="I6" s="28"/>
      <c r="J6" s="19"/>
      <c r="K6" s="19"/>
      <c r="L6" s="29" t="s">
        <v>10</v>
      </c>
      <c r="M6" s="21" t="s">
        <v>10</v>
      </c>
      <c r="N6" s="22" t="s">
        <v>10</v>
      </c>
      <c r="O6" s="28"/>
      <c r="P6" s="19"/>
      <c r="Q6" s="20" t="s">
        <v>10</v>
      </c>
      <c r="R6" s="22" t="s">
        <v>10</v>
      </c>
      <c r="S6" s="22" t="s">
        <v>10</v>
      </c>
      <c r="T6" s="28"/>
      <c r="U6" s="19"/>
      <c r="V6" s="20" t="s">
        <v>10</v>
      </c>
      <c r="W6" s="22" t="s">
        <v>10</v>
      </c>
      <c r="X6" s="22" t="s">
        <v>10</v>
      </c>
      <c r="Y6" s="28"/>
      <c r="Z6" s="19"/>
    </row>
    <row r="7" spans="1:27" ht="12" customHeight="1">
      <c r="A7" s="30" t="s">
        <v>0</v>
      </c>
      <c r="B7" s="31" t="s">
        <v>1</v>
      </c>
      <c r="C7" s="31" t="s">
        <v>9</v>
      </c>
      <c r="D7" s="46" t="s">
        <v>24</v>
      </c>
      <c r="E7" s="32"/>
      <c r="F7" s="30" t="s">
        <v>0</v>
      </c>
      <c r="G7" s="31" t="s">
        <v>1</v>
      </c>
      <c r="H7" s="31" t="s">
        <v>9</v>
      </c>
      <c r="I7" s="46" t="s">
        <v>24</v>
      </c>
      <c r="J7" s="32" t="s">
        <v>6</v>
      </c>
      <c r="K7" s="32"/>
      <c r="L7" s="33" t="s">
        <v>0</v>
      </c>
      <c r="M7" s="31" t="s">
        <v>1</v>
      </c>
      <c r="N7" s="31" t="s">
        <v>9</v>
      </c>
      <c r="O7" s="46" t="s">
        <v>24</v>
      </c>
      <c r="P7" s="32"/>
      <c r="Q7" s="30" t="s">
        <v>0</v>
      </c>
      <c r="R7" s="31" t="s">
        <v>1</v>
      </c>
      <c r="S7" s="31" t="s">
        <v>9</v>
      </c>
      <c r="T7" s="46" t="s">
        <v>24</v>
      </c>
      <c r="U7" s="32"/>
      <c r="V7" s="30" t="s">
        <v>0</v>
      </c>
      <c r="W7" s="31" t="s">
        <v>1</v>
      </c>
      <c r="X7" s="31" t="s">
        <v>9</v>
      </c>
      <c r="Y7" s="46" t="s">
        <v>24</v>
      </c>
      <c r="Z7" s="34"/>
      <c r="AA7" s="48" t="s">
        <v>15</v>
      </c>
    </row>
    <row r="8" spans="1:27" ht="12" customHeight="1" thickBot="1">
      <c r="A8" s="35">
        <v>0.2</v>
      </c>
      <c r="B8" s="36">
        <f>A8/2</f>
        <v>0.1</v>
      </c>
      <c r="C8" s="36">
        <f>A8-B8-$B$3</f>
        <v>0.1</v>
      </c>
      <c r="D8" s="46">
        <f>1.3/SIN(C8*PI()/180)</f>
        <v>744.8455118248759</v>
      </c>
      <c r="E8" s="19"/>
      <c r="F8" s="35">
        <v>0.2</v>
      </c>
      <c r="G8" s="36">
        <f>F8/2</f>
        <v>0.1</v>
      </c>
      <c r="H8" s="36">
        <f>F8-G8-$B$3</f>
        <v>0.1</v>
      </c>
      <c r="I8" s="46">
        <f>0.65/SIN(H8*PI()/180)</f>
        <v>372.42275591243794</v>
      </c>
      <c r="J8" s="18"/>
      <c r="K8" s="19"/>
      <c r="L8" s="37">
        <v>0.2</v>
      </c>
      <c r="M8" s="36">
        <f>L8/2</f>
        <v>0.1</v>
      </c>
      <c r="N8" s="36">
        <f>L8-M8-$B$3</f>
        <v>0.1</v>
      </c>
      <c r="O8" s="46">
        <f>0.33/SIN(N8*PI()/180)</f>
        <v>189.07616838631463</v>
      </c>
      <c r="P8" s="19"/>
      <c r="Q8" s="35">
        <v>0.2</v>
      </c>
      <c r="R8" s="36">
        <f>Q8/2</f>
        <v>0.1</v>
      </c>
      <c r="S8" s="36">
        <f>Q8-R8-$B$3</f>
        <v>0.1</v>
      </c>
      <c r="T8" s="46">
        <f>0.15/SIN(S8*PI()/180)+0.2</f>
        <v>86.14371290287029</v>
      </c>
      <c r="U8" s="19"/>
      <c r="V8" s="35">
        <v>0.2</v>
      </c>
      <c r="W8" s="36">
        <f>V8/2</f>
        <v>0.1</v>
      </c>
      <c r="X8" s="36">
        <f>V8-W8-$B$3</f>
        <v>0.1</v>
      </c>
      <c r="Y8" s="46">
        <f>0.075/SIN(X8*PI()/180)+0.2</f>
        <v>43.17185645143515</v>
      </c>
      <c r="Z8" s="19"/>
      <c r="AA8" s="49">
        <f>E3+4</f>
        <v>6</v>
      </c>
    </row>
    <row r="9" spans="1:26" ht="12" customHeight="1">
      <c r="A9" s="35">
        <v>0.5</v>
      </c>
      <c r="B9" s="36">
        <f>A9/2</f>
        <v>0.25</v>
      </c>
      <c r="C9" s="36">
        <f>A9-B9-$B$3</f>
        <v>0.25</v>
      </c>
      <c r="D9" s="46">
        <f>1.3/SIN(C9*PI()/180)</f>
        <v>297.9389988568061</v>
      </c>
      <c r="E9" s="19"/>
      <c r="F9" s="35">
        <v>0.5</v>
      </c>
      <c r="G9" s="36">
        <f>F9/2</f>
        <v>0.25</v>
      </c>
      <c r="H9" s="36">
        <f>F9-G9-$B$3</f>
        <v>0.25</v>
      </c>
      <c r="I9" s="46">
        <f>0.65/SIN(H9*PI()/180)</f>
        <v>148.96949942840305</v>
      </c>
      <c r="J9" s="18"/>
      <c r="K9" s="19"/>
      <c r="L9" s="37">
        <v>0.5</v>
      </c>
      <c r="M9" s="36">
        <f>L9/2</f>
        <v>0.25</v>
      </c>
      <c r="N9" s="36">
        <f>L9-M9-$B$3</f>
        <v>0.25</v>
      </c>
      <c r="O9" s="46">
        <f>0.33/SIN(N9*PI()/180)</f>
        <v>75.63066894057386</v>
      </c>
      <c r="P9" s="19"/>
      <c r="Q9" s="35">
        <v>0.5</v>
      </c>
      <c r="R9" s="36">
        <f>Q9/2</f>
        <v>0.25</v>
      </c>
      <c r="S9" s="36">
        <f>Q9-R9-$B$3</f>
        <v>0.25</v>
      </c>
      <c r="T9" s="46">
        <f aca="true" t="shared" si="0" ref="T9:T50">0.15/SIN(S9*PI()/180)+0.2</f>
        <v>34.57757679116993</v>
      </c>
      <c r="U9" s="19"/>
      <c r="V9" s="35">
        <v>0.5</v>
      </c>
      <c r="W9" s="36">
        <f>V9/2</f>
        <v>0.25</v>
      </c>
      <c r="X9" s="36">
        <f>V9-W9-$B$3</f>
        <v>0.25</v>
      </c>
      <c r="Y9" s="46">
        <f aca="true" t="shared" si="1" ref="Y9:Y50">0.075/SIN(X9*PI()/180)+0.2</f>
        <v>17.388788395584964</v>
      </c>
      <c r="Z9" s="19"/>
    </row>
    <row r="10" spans="1:26" ht="12" customHeight="1">
      <c r="A10" s="35">
        <v>0.8</v>
      </c>
      <c r="B10" s="36">
        <f>A10/2</f>
        <v>0.4</v>
      </c>
      <c r="C10" s="36">
        <f>A10-B10-$B$3</f>
        <v>0.4</v>
      </c>
      <c r="D10" s="46">
        <f>1.3/SIN(C10*PI()/180)</f>
        <v>186.2127960448037</v>
      </c>
      <c r="E10" s="19"/>
      <c r="F10" s="35">
        <v>0.8</v>
      </c>
      <c r="G10" s="36">
        <f>F10/2</f>
        <v>0.4</v>
      </c>
      <c r="H10" s="36">
        <f>F10-G10-$B$3</f>
        <v>0.4</v>
      </c>
      <c r="I10" s="46">
        <f>0.65/SIN(H10*PI()/180)</f>
        <v>93.10639802240185</v>
      </c>
      <c r="J10" s="18"/>
      <c r="K10" s="19"/>
      <c r="L10" s="37">
        <v>0.8</v>
      </c>
      <c r="M10" s="36">
        <f>L10/2</f>
        <v>0.4</v>
      </c>
      <c r="N10" s="36">
        <f>L10-M10-$B$3</f>
        <v>0.4</v>
      </c>
      <c r="O10" s="46">
        <f>0.33/SIN(N10*PI()/180)</f>
        <v>47.26940207291171</v>
      </c>
      <c r="P10" s="19"/>
      <c r="Q10" s="35">
        <v>0.8</v>
      </c>
      <c r="R10" s="36">
        <f>Q10/2</f>
        <v>0.4</v>
      </c>
      <c r="S10" s="36">
        <f>Q10-R10-$B$3</f>
        <v>0.4</v>
      </c>
      <c r="T10" s="46">
        <f t="shared" si="0"/>
        <v>21.6860918513235</v>
      </c>
      <c r="U10" s="19"/>
      <c r="V10" s="35">
        <v>0.8</v>
      </c>
      <c r="W10" s="36">
        <f>V10/2</f>
        <v>0.4</v>
      </c>
      <c r="X10" s="36">
        <f>V10-W10-$B$3</f>
        <v>0.4</v>
      </c>
      <c r="Y10" s="46">
        <f t="shared" si="1"/>
        <v>10.94304592566175</v>
      </c>
      <c r="Z10" s="19"/>
    </row>
    <row r="11" spans="1:26" ht="12" customHeight="1">
      <c r="A11" s="38">
        <v>1</v>
      </c>
      <c r="B11" s="36">
        <f>A11/2</f>
        <v>0.5</v>
      </c>
      <c r="C11" s="36">
        <f>A11-B11-$B$3</f>
        <v>0.5</v>
      </c>
      <c r="D11" s="46">
        <f>1.3/SIN(C11*PI()/180)</f>
        <v>148.9709175241694</v>
      </c>
      <c r="E11" s="19"/>
      <c r="F11" s="38">
        <v>1</v>
      </c>
      <c r="G11" s="36">
        <f>F11/2</f>
        <v>0.5</v>
      </c>
      <c r="H11" s="36">
        <f>F11-G11-$B$3</f>
        <v>0.5</v>
      </c>
      <c r="I11" s="46">
        <f>0.65/SIN(H11*PI()/180)</f>
        <v>74.4854587620847</v>
      </c>
      <c r="J11" s="39" t="e">
        <f>H11*TAN((C11-$B$5/2)*PI()/180)</f>
        <v>#VALUE!</v>
      </c>
      <c r="K11" s="19"/>
      <c r="L11" s="40">
        <v>1</v>
      </c>
      <c r="M11" s="36">
        <f>L11/2</f>
        <v>0.5</v>
      </c>
      <c r="N11" s="36">
        <f>L11-M11-$B$3</f>
        <v>0.5</v>
      </c>
      <c r="O11" s="46">
        <f>0.33/SIN(N11*PI()/180)</f>
        <v>37.815694448443004</v>
      </c>
      <c r="P11" s="19"/>
      <c r="Q11" s="38">
        <v>1</v>
      </c>
      <c r="R11" s="36">
        <f>Q11/2</f>
        <v>0.5</v>
      </c>
      <c r="S11" s="36">
        <f>Q11-R11-$B$3</f>
        <v>0.5</v>
      </c>
      <c r="T11" s="46">
        <f t="shared" si="0"/>
        <v>17.388952022019545</v>
      </c>
      <c r="U11" s="19"/>
      <c r="V11" s="38">
        <v>1</v>
      </c>
      <c r="W11" s="36">
        <f>V11/2</f>
        <v>0.5</v>
      </c>
      <c r="X11" s="36">
        <f>V11-W11-$B$3</f>
        <v>0.5</v>
      </c>
      <c r="Y11" s="46">
        <f t="shared" si="1"/>
        <v>8.794476011009772</v>
      </c>
      <c r="Z11" s="19"/>
    </row>
    <row r="12" spans="1:26" ht="12" customHeight="1">
      <c r="A12" s="38">
        <v>2</v>
      </c>
      <c r="B12" s="36">
        <f aca="true" t="shared" si="2" ref="B12:B50">A12/2</f>
        <v>1</v>
      </c>
      <c r="C12" s="36">
        <f>A12-B12-$B$3</f>
        <v>1</v>
      </c>
      <c r="D12" s="46">
        <f aca="true" t="shared" si="3" ref="D12:D50">1.3/SIN(C12*PI()/180)</f>
        <v>74.48829504811525</v>
      </c>
      <c r="E12" s="19"/>
      <c r="F12" s="38">
        <v>2</v>
      </c>
      <c r="G12" s="36">
        <f aca="true" t="shared" si="4" ref="G12:G50">F12/2</f>
        <v>1</v>
      </c>
      <c r="H12" s="36">
        <f>F12-G12-$B$3</f>
        <v>1</v>
      </c>
      <c r="I12" s="46">
        <f aca="true" t="shared" si="5" ref="I12:I50">0.65/SIN(H12*PI()/180)</f>
        <v>37.244147524057624</v>
      </c>
      <c r="J12" s="39" t="e">
        <f>H12*TAN((C12-$B$5/2)*PI()/180)</f>
        <v>#VALUE!</v>
      </c>
      <c r="K12" s="19"/>
      <c r="L12" s="40">
        <v>2</v>
      </c>
      <c r="M12" s="36">
        <f aca="true" t="shared" si="6" ref="M12:M50">L12/2</f>
        <v>1</v>
      </c>
      <c r="N12" s="36">
        <f>L12-M12-$B$3</f>
        <v>1</v>
      </c>
      <c r="O12" s="46">
        <f aca="true" t="shared" si="7" ref="O12:O50">0.33/SIN(N12*PI()/180)</f>
        <v>18.908567204521564</v>
      </c>
      <c r="P12" s="19"/>
      <c r="Q12" s="38">
        <v>2</v>
      </c>
      <c r="R12" s="36">
        <f aca="true" t="shared" si="8" ref="R12:R50">Q12/2</f>
        <v>1</v>
      </c>
      <c r="S12" s="36">
        <f>Q12-R12-$B$3</f>
        <v>1</v>
      </c>
      <c r="T12" s="46">
        <f t="shared" si="0"/>
        <v>8.794803274782527</v>
      </c>
      <c r="U12" s="19"/>
      <c r="V12" s="38">
        <v>2</v>
      </c>
      <c r="W12" s="36">
        <f aca="true" t="shared" si="9" ref="W12:W50">V12/2</f>
        <v>1</v>
      </c>
      <c r="X12" s="36">
        <f>V12-W12-$B$3</f>
        <v>1</v>
      </c>
      <c r="Y12" s="46">
        <f t="shared" si="1"/>
        <v>4.497401637391264</v>
      </c>
      <c r="Z12" s="19"/>
    </row>
    <row r="13" spans="1:26" ht="12" customHeight="1">
      <c r="A13" s="38">
        <v>3</v>
      </c>
      <c r="B13" s="36">
        <f t="shared" si="2"/>
        <v>1.5</v>
      </c>
      <c r="C13" s="36">
        <f>A13-B13-$B$3</f>
        <v>1.5</v>
      </c>
      <c r="D13" s="46">
        <f t="shared" si="3"/>
        <v>49.66201501834359</v>
      </c>
      <c r="E13" s="19"/>
      <c r="F13" s="38">
        <v>3</v>
      </c>
      <c r="G13" s="36">
        <f t="shared" si="4"/>
        <v>1.5</v>
      </c>
      <c r="H13" s="36">
        <f>F13-G13-$B$3</f>
        <v>1.5</v>
      </c>
      <c r="I13" s="46">
        <f t="shared" si="5"/>
        <v>24.831007509171794</v>
      </c>
      <c r="J13" s="39" t="e">
        <f>H13*TAN((C13-$B$5/2)*PI()/180)</f>
        <v>#VALUE!</v>
      </c>
      <c r="K13" s="19"/>
      <c r="L13" s="40">
        <v>3</v>
      </c>
      <c r="M13" s="36">
        <f t="shared" si="6"/>
        <v>1.5</v>
      </c>
      <c r="N13" s="36">
        <f>L13-M13-$B$3</f>
        <v>1.5</v>
      </c>
      <c r="O13" s="46">
        <f t="shared" si="7"/>
        <v>12.60651150465645</v>
      </c>
      <c r="P13" s="19"/>
      <c r="Q13" s="38">
        <v>3</v>
      </c>
      <c r="R13" s="36">
        <f t="shared" si="8"/>
        <v>1.5</v>
      </c>
      <c r="S13" s="36">
        <f>Q13-R13-$B$3</f>
        <v>1.5</v>
      </c>
      <c r="T13" s="46">
        <f t="shared" si="0"/>
        <v>5.930232502116567</v>
      </c>
      <c r="U13" s="19"/>
      <c r="V13" s="38">
        <v>3</v>
      </c>
      <c r="W13" s="36">
        <f t="shared" si="9"/>
        <v>1.5</v>
      </c>
      <c r="X13" s="36">
        <f>V13-W13-$B$3</f>
        <v>1.5</v>
      </c>
      <c r="Y13" s="46">
        <f t="shared" si="1"/>
        <v>3.0651162510582837</v>
      </c>
      <c r="Z13" s="19"/>
    </row>
    <row r="14" spans="1:26" ht="12" customHeight="1">
      <c r="A14" s="38">
        <v>4</v>
      </c>
      <c r="B14" s="36">
        <f t="shared" si="2"/>
        <v>2</v>
      </c>
      <c r="C14" s="36">
        <f>A14-B14-$B$3</f>
        <v>2</v>
      </c>
      <c r="D14" s="46">
        <f t="shared" si="3"/>
        <v>37.24982085219697</v>
      </c>
      <c r="E14" s="19"/>
      <c r="F14" s="38">
        <v>4</v>
      </c>
      <c r="G14" s="36">
        <f t="shared" si="4"/>
        <v>2</v>
      </c>
      <c r="H14" s="36">
        <f>F14-G14-$B$3</f>
        <v>2</v>
      </c>
      <c r="I14" s="46">
        <f t="shared" si="5"/>
        <v>18.624910426098484</v>
      </c>
      <c r="J14" s="39" t="e">
        <f>H14*TAN((C14-$B$5/2)*PI()/180)</f>
        <v>#VALUE!</v>
      </c>
      <c r="K14" s="19"/>
      <c r="L14" s="40">
        <v>4</v>
      </c>
      <c r="M14" s="36">
        <f t="shared" si="6"/>
        <v>2</v>
      </c>
      <c r="N14" s="36">
        <f>L14-M14-$B$3</f>
        <v>2</v>
      </c>
      <c r="O14" s="46">
        <f t="shared" si="7"/>
        <v>9.455723754788462</v>
      </c>
      <c r="P14" s="19"/>
      <c r="Q14" s="38">
        <v>4</v>
      </c>
      <c r="R14" s="36">
        <f t="shared" si="8"/>
        <v>2</v>
      </c>
      <c r="S14" s="36">
        <f>Q14-R14-$B$3</f>
        <v>2</v>
      </c>
      <c r="T14" s="46">
        <f t="shared" si="0"/>
        <v>4.498056252176574</v>
      </c>
      <c r="U14" s="19"/>
      <c r="V14" s="38">
        <v>4</v>
      </c>
      <c r="W14" s="36">
        <f t="shared" si="9"/>
        <v>2</v>
      </c>
      <c r="X14" s="36">
        <f>V14-W14-$B$3</f>
        <v>2</v>
      </c>
      <c r="Y14" s="46">
        <f t="shared" si="1"/>
        <v>2.349028126088287</v>
      </c>
      <c r="Z14" s="19"/>
    </row>
    <row r="15" spans="1:26" ht="12" customHeight="1">
      <c r="A15" s="38">
        <v>5</v>
      </c>
      <c r="B15" s="36">
        <f t="shared" si="2"/>
        <v>2.5</v>
      </c>
      <c r="C15" s="36">
        <f>A15-B15-$B$3</f>
        <v>2.5</v>
      </c>
      <c r="D15" s="46">
        <f t="shared" si="3"/>
        <v>29.803261313869353</v>
      </c>
      <c r="E15" s="19"/>
      <c r="F15" s="38">
        <v>5</v>
      </c>
      <c r="G15" s="36">
        <f t="shared" si="4"/>
        <v>2.5</v>
      </c>
      <c r="H15" s="36">
        <f>F15-G15-$B$3</f>
        <v>2.5</v>
      </c>
      <c r="I15" s="46">
        <f t="shared" si="5"/>
        <v>14.901630656934676</v>
      </c>
      <c r="J15" s="39" t="e">
        <f>H15*TAN((C15-$B$5/2)*PI()/180)</f>
        <v>#VALUE!</v>
      </c>
      <c r="K15" s="19"/>
      <c r="L15" s="40">
        <v>5</v>
      </c>
      <c r="M15" s="36">
        <f t="shared" si="6"/>
        <v>2.5</v>
      </c>
      <c r="N15" s="36">
        <f>L15-M15-$B$3</f>
        <v>2.5</v>
      </c>
      <c r="O15" s="46">
        <f t="shared" si="7"/>
        <v>7.565443256597605</v>
      </c>
      <c r="P15" s="19"/>
      <c r="Q15" s="38">
        <v>5</v>
      </c>
      <c r="R15" s="36">
        <f t="shared" si="8"/>
        <v>2.5</v>
      </c>
      <c r="S15" s="36">
        <f>Q15-R15-$B$3</f>
        <v>2.5</v>
      </c>
      <c r="T15" s="46">
        <f t="shared" si="0"/>
        <v>3.6388378439080022</v>
      </c>
      <c r="U15" s="19"/>
      <c r="V15" s="38">
        <v>5</v>
      </c>
      <c r="W15" s="36">
        <f t="shared" si="9"/>
        <v>2.5</v>
      </c>
      <c r="X15" s="36">
        <f>V15-W15-$B$3</f>
        <v>2.5</v>
      </c>
      <c r="Y15" s="46">
        <f t="shared" si="1"/>
        <v>1.919418921954001</v>
      </c>
      <c r="Z15" s="19"/>
    </row>
    <row r="16" spans="1:26" ht="12" customHeight="1">
      <c r="A16" s="38">
        <v>6</v>
      </c>
      <c r="B16" s="36">
        <f t="shared" si="2"/>
        <v>3</v>
      </c>
      <c r="C16" s="36">
        <f>A16-B16-$B$3</f>
        <v>3</v>
      </c>
      <c r="D16" s="46">
        <f t="shared" si="3"/>
        <v>24.839519392086622</v>
      </c>
      <c r="E16" s="19"/>
      <c r="F16" s="38">
        <v>6</v>
      </c>
      <c r="G16" s="36">
        <f t="shared" si="4"/>
        <v>3</v>
      </c>
      <c r="H16" s="36">
        <f>F16-G16-$B$3</f>
        <v>3</v>
      </c>
      <c r="I16" s="46">
        <f t="shared" si="5"/>
        <v>12.419759696043311</v>
      </c>
      <c r="J16" s="39" t="e">
        <f>H16*TAN((C16-$B$5/2)*PI()/180)</f>
        <v>#VALUE!</v>
      </c>
      <c r="K16" s="19"/>
      <c r="L16" s="40">
        <v>6</v>
      </c>
      <c r="M16" s="36">
        <f t="shared" si="6"/>
        <v>3</v>
      </c>
      <c r="N16" s="36">
        <f>L16-M16-$B$3</f>
        <v>3</v>
      </c>
      <c r="O16" s="46">
        <f t="shared" si="7"/>
        <v>6.305416461068142</v>
      </c>
      <c r="P16" s="19"/>
      <c r="Q16" s="38">
        <v>6</v>
      </c>
      <c r="R16" s="36">
        <f t="shared" si="8"/>
        <v>3</v>
      </c>
      <c r="S16" s="36">
        <f>Q16-R16-$B$3</f>
        <v>3</v>
      </c>
      <c r="T16" s="46">
        <f t="shared" si="0"/>
        <v>3.0660983913946103</v>
      </c>
      <c r="U16" s="19"/>
      <c r="V16" s="38">
        <v>6</v>
      </c>
      <c r="W16" s="36">
        <f t="shared" si="9"/>
        <v>3</v>
      </c>
      <c r="X16" s="36">
        <f>V16-W16-$B$3</f>
        <v>3</v>
      </c>
      <c r="Y16" s="46">
        <f t="shared" si="1"/>
        <v>1.633049195697305</v>
      </c>
      <c r="Z16" s="19"/>
    </row>
    <row r="17" spans="1:26" ht="12" customHeight="1">
      <c r="A17" s="38">
        <v>7</v>
      </c>
      <c r="B17" s="36">
        <f t="shared" si="2"/>
        <v>3.5</v>
      </c>
      <c r="C17" s="36">
        <f>A17-B17-$B$3</f>
        <v>3.5</v>
      </c>
      <c r="D17" s="46">
        <f t="shared" si="3"/>
        <v>21.29453071121774</v>
      </c>
      <c r="E17" s="19"/>
      <c r="F17" s="38">
        <v>7</v>
      </c>
      <c r="G17" s="36">
        <f t="shared" si="4"/>
        <v>3.5</v>
      </c>
      <c r="H17" s="36">
        <f>F17-G17-$B$3</f>
        <v>3.5</v>
      </c>
      <c r="I17" s="46">
        <f t="shared" si="5"/>
        <v>10.64726535560887</v>
      </c>
      <c r="J17" s="39" t="e">
        <f>H17*TAN((C17-$B$5/2)*PI()/180)</f>
        <v>#VALUE!</v>
      </c>
      <c r="K17" s="19"/>
      <c r="L17" s="40">
        <v>7</v>
      </c>
      <c r="M17" s="36">
        <f t="shared" si="6"/>
        <v>3.5</v>
      </c>
      <c r="N17" s="36">
        <f>L17-M17-$B$3</f>
        <v>3.5</v>
      </c>
      <c r="O17" s="46">
        <f t="shared" si="7"/>
        <v>5.405534719001427</v>
      </c>
      <c r="P17" s="19"/>
      <c r="Q17" s="38">
        <v>7</v>
      </c>
      <c r="R17" s="36">
        <f t="shared" si="8"/>
        <v>3.5</v>
      </c>
      <c r="S17" s="36">
        <f>Q17-R17-$B$3</f>
        <v>3.5</v>
      </c>
      <c r="T17" s="46">
        <f t="shared" si="0"/>
        <v>2.6570612359097394</v>
      </c>
      <c r="U17" s="19"/>
      <c r="V17" s="38">
        <v>7</v>
      </c>
      <c r="W17" s="36">
        <f t="shared" si="9"/>
        <v>3.5</v>
      </c>
      <c r="X17" s="36">
        <f>V17-W17-$B$3</f>
        <v>3.5</v>
      </c>
      <c r="Y17" s="46">
        <f t="shared" si="1"/>
        <v>1.4285306179548696</v>
      </c>
      <c r="Z17" s="19"/>
    </row>
    <row r="18" spans="1:26" ht="12" customHeight="1">
      <c r="A18" s="38">
        <v>8</v>
      </c>
      <c r="B18" s="36">
        <f t="shared" si="2"/>
        <v>4</v>
      </c>
      <c r="C18" s="36">
        <f>A18-B18-$B$3</f>
        <v>4</v>
      </c>
      <c r="D18" s="46">
        <f t="shared" si="3"/>
        <v>18.63626313406478</v>
      </c>
      <c r="E18" s="19"/>
      <c r="F18" s="38">
        <v>8</v>
      </c>
      <c r="G18" s="36">
        <f t="shared" si="4"/>
        <v>4</v>
      </c>
      <c r="H18" s="36">
        <f>F18-G18-$B$3</f>
        <v>4</v>
      </c>
      <c r="I18" s="46">
        <f t="shared" si="5"/>
        <v>9.31813156703239</v>
      </c>
      <c r="J18" s="39" t="e">
        <f>H18*TAN((C18-$B$5/2)*PI()/180)</f>
        <v>#VALUE!</v>
      </c>
      <c r="K18" s="19"/>
      <c r="L18" s="40">
        <v>8</v>
      </c>
      <c r="M18" s="36">
        <f t="shared" si="6"/>
        <v>4</v>
      </c>
      <c r="N18" s="36">
        <f>L18-M18-$B$3</f>
        <v>4</v>
      </c>
      <c r="O18" s="46">
        <f t="shared" si="7"/>
        <v>4.730743718647213</v>
      </c>
      <c r="P18" s="19"/>
      <c r="Q18" s="38">
        <v>8</v>
      </c>
      <c r="R18" s="36">
        <f t="shared" si="8"/>
        <v>4</v>
      </c>
      <c r="S18" s="36">
        <f>Q18-R18-$B$3</f>
        <v>4</v>
      </c>
      <c r="T18" s="46">
        <f t="shared" si="0"/>
        <v>2.3503380539305514</v>
      </c>
      <c r="U18" s="19"/>
      <c r="V18" s="38">
        <v>8</v>
      </c>
      <c r="W18" s="36">
        <f t="shared" si="9"/>
        <v>4</v>
      </c>
      <c r="X18" s="36">
        <f>V18-W18-$B$3</f>
        <v>4</v>
      </c>
      <c r="Y18" s="46">
        <f t="shared" si="1"/>
        <v>1.2751690269652756</v>
      </c>
      <c r="Z18" s="19"/>
    </row>
    <row r="19" spans="1:26" ht="12" customHeight="1">
      <c r="A19" s="38">
        <v>9</v>
      </c>
      <c r="B19" s="36">
        <f t="shared" si="2"/>
        <v>4.5</v>
      </c>
      <c r="C19" s="36">
        <f>A19-B19-$B$3</f>
        <v>4.5</v>
      </c>
      <c r="D19" s="46">
        <f t="shared" si="3"/>
        <v>16.56914329613709</v>
      </c>
      <c r="E19" s="19"/>
      <c r="F19" s="38">
        <v>9</v>
      </c>
      <c r="G19" s="36">
        <f t="shared" si="4"/>
        <v>4.5</v>
      </c>
      <c r="H19" s="36">
        <f>F19-G19-$B$3</f>
        <v>4.5</v>
      </c>
      <c r="I19" s="46">
        <f t="shared" si="5"/>
        <v>8.284571648068544</v>
      </c>
      <c r="J19" s="39" t="e">
        <f>H19*TAN((C19-$B$5/2)*PI()/180)</f>
        <v>#VALUE!</v>
      </c>
      <c r="K19" s="19"/>
      <c r="L19" s="40">
        <v>9</v>
      </c>
      <c r="M19" s="36">
        <f t="shared" si="6"/>
        <v>4.5</v>
      </c>
      <c r="N19" s="36">
        <f>L19-M19-$B$3</f>
        <v>4.5</v>
      </c>
      <c r="O19" s="46">
        <f t="shared" si="7"/>
        <v>4.206013298250184</v>
      </c>
      <c r="P19" s="19"/>
      <c r="Q19" s="38">
        <v>9</v>
      </c>
      <c r="R19" s="36">
        <f t="shared" si="8"/>
        <v>4.5</v>
      </c>
      <c r="S19" s="36">
        <f>Q19-R19-$B$3</f>
        <v>4.5</v>
      </c>
      <c r="T19" s="46">
        <f t="shared" si="0"/>
        <v>2.1118242264773563</v>
      </c>
      <c r="U19" s="19"/>
      <c r="V19" s="38">
        <v>9</v>
      </c>
      <c r="W19" s="36">
        <f t="shared" si="9"/>
        <v>4.5</v>
      </c>
      <c r="X19" s="36">
        <f>V19-W19-$B$3</f>
        <v>4.5</v>
      </c>
      <c r="Y19" s="46">
        <f t="shared" si="1"/>
        <v>1.155912113238678</v>
      </c>
      <c r="Z19" s="19"/>
    </row>
    <row r="20" spans="1:26" ht="12" customHeight="1">
      <c r="A20" s="38">
        <v>10</v>
      </c>
      <c r="B20" s="36">
        <f t="shared" si="2"/>
        <v>5</v>
      </c>
      <c r="C20" s="36">
        <f>A20-B20-$B$3</f>
        <v>5</v>
      </c>
      <c r="D20" s="46">
        <f t="shared" si="3"/>
        <v>14.915827219370813</v>
      </c>
      <c r="E20" s="19"/>
      <c r="F20" s="38">
        <v>10</v>
      </c>
      <c r="G20" s="36">
        <f t="shared" si="4"/>
        <v>5</v>
      </c>
      <c r="H20" s="36">
        <f>F20-G20-$B$3</f>
        <v>5</v>
      </c>
      <c r="I20" s="46">
        <f t="shared" si="5"/>
        <v>7.457913609685407</v>
      </c>
      <c r="J20" s="39" t="e">
        <f>H20*TAN((C20-$B$5/2)*PI()/180)</f>
        <v>#VALUE!</v>
      </c>
      <c r="K20" s="19"/>
      <c r="L20" s="40">
        <v>10</v>
      </c>
      <c r="M20" s="36">
        <f t="shared" si="6"/>
        <v>5</v>
      </c>
      <c r="N20" s="36">
        <f>L20-M20-$B$3</f>
        <v>5</v>
      </c>
      <c r="O20" s="46">
        <f t="shared" si="7"/>
        <v>3.7863253710710527</v>
      </c>
      <c r="P20" s="19"/>
      <c r="Q20" s="38">
        <v>10</v>
      </c>
      <c r="R20" s="36">
        <f t="shared" si="8"/>
        <v>5</v>
      </c>
      <c r="S20" s="36">
        <f>Q20-R20-$B$3</f>
        <v>5</v>
      </c>
      <c r="T20" s="46">
        <f t="shared" si="0"/>
        <v>1.9210569868504783</v>
      </c>
      <c r="U20" s="19"/>
      <c r="V20" s="38">
        <v>10</v>
      </c>
      <c r="W20" s="36">
        <f t="shared" si="9"/>
        <v>5</v>
      </c>
      <c r="X20" s="36">
        <f>V20-W20-$B$3</f>
        <v>5</v>
      </c>
      <c r="Y20" s="46">
        <f t="shared" si="1"/>
        <v>1.0605284934252392</v>
      </c>
      <c r="Z20" s="19"/>
    </row>
    <row r="21" spans="1:26" ht="12" customHeight="1">
      <c r="A21" s="38">
        <v>15</v>
      </c>
      <c r="B21" s="36">
        <f t="shared" si="2"/>
        <v>7.5</v>
      </c>
      <c r="C21" s="36">
        <f>A21-B21-$B$3</f>
        <v>7.5</v>
      </c>
      <c r="D21" s="46">
        <f t="shared" si="3"/>
        <v>9.959686848202507</v>
      </c>
      <c r="E21" s="19"/>
      <c r="F21" s="38">
        <v>15</v>
      </c>
      <c r="G21" s="36">
        <f t="shared" si="4"/>
        <v>7.5</v>
      </c>
      <c r="H21" s="36">
        <f>F21-G21-$B$3</f>
        <v>7.5</v>
      </c>
      <c r="I21" s="46">
        <f t="shared" si="5"/>
        <v>4.9798434241012535</v>
      </c>
      <c r="J21" s="39" t="e">
        <f>H21*TAN((C21-$B$5/2)*PI()/180)</f>
        <v>#VALUE!</v>
      </c>
      <c r="K21" s="19"/>
      <c r="L21" s="40">
        <v>15</v>
      </c>
      <c r="M21" s="36">
        <f t="shared" si="6"/>
        <v>7.5</v>
      </c>
      <c r="N21" s="36">
        <f>L21-M21-$B$3</f>
        <v>7.5</v>
      </c>
      <c r="O21" s="46">
        <f t="shared" si="7"/>
        <v>2.528228199928329</v>
      </c>
      <c r="P21" s="19"/>
      <c r="Q21" s="38">
        <v>15</v>
      </c>
      <c r="R21" s="36">
        <f t="shared" si="8"/>
        <v>7.5</v>
      </c>
      <c r="S21" s="36">
        <f>Q21-R21-$B$3</f>
        <v>7.5</v>
      </c>
      <c r="T21" s="46">
        <f t="shared" si="0"/>
        <v>1.3491946363310583</v>
      </c>
      <c r="U21" s="19"/>
      <c r="V21" s="38">
        <v>15</v>
      </c>
      <c r="W21" s="36">
        <f t="shared" si="9"/>
        <v>7.5</v>
      </c>
      <c r="X21" s="36">
        <f>V21-W21-$B$3</f>
        <v>7.5</v>
      </c>
      <c r="Y21" s="46">
        <f t="shared" si="1"/>
        <v>0.7745973181655292</v>
      </c>
      <c r="Z21" s="19"/>
    </row>
    <row r="22" spans="1:26" ht="12" customHeight="1">
      <c r="A22" s="38">
        <v>20</v>
      </c>
      <c r="B22" s="36">
        <f t="shared" si="2"/>
        <v>10</v>
      </c>
      <c r="C22" s="36">
        <f>A22-B22-$B$3</f>
        <v>10</v>
      </c>
      <c r="D22" s="46">
        <f t="shared" si="3"/>
        <v>7.486401628086725</v>
      </c>
      <c r="E22" s="19"/>
      <c r="F22" s="38">
        <v>20</v>
      </c>
      <c r="G22" s="36">
        <f t="shared" si="4"/>
        <v>10</v>
      </c>
      <c r="H22" s="36">
        <f>F22-G22-$B$3</f>
        <v>10</v>
      </c>
      <c r="I22" s="46">
        <f t="shared" si="5"/>
        <v>3.7432008140433624</v>
      </c>
      <c r="J22" s="39" t="e">
        <f>H22*TAN((C22-$B$5/2)*PI()/180)</f>
        <v>#VALUE!</v>
      </c>
      <c r="K22" s="19"/>
      <c r="L22" s="40">
        <v>20</v>
      </c>
      <c r="M22" s="36">
        <f t="shared" si="6"/>
        <v>10</v>
      </c>
      <c r="N22" s="36">
        <f>L22-M22-$B$3</f>
        <v>10</v>
      </c>
      <c r="O22" s="46">
        <f t="shared" si="7"/>
        <v>1.9003942594373993</v>
      </c>
      <c r="P22" s="19"/>
      <c r="Q22" s="38">
        <v>20</v>
      </c>
      <c r="R22" s="36">
        <f t="shared" si="8"/>
        <v>10</v>
      </c>
      <c r="S22" s="36">
        <f>Q22-R22-$B$3</f>
        <v>10</v>
      </c>
      <c r="T22" s="46">
        <f t="shared" si="0"/>
        <v>1.063815572471545</v>
      </c>
      <c r="U22" s="19"/>
      <c r="V22" s="38">
        <v>20</v>
      </c>
      <c r="W22" s="36">
        <f t="shared" si="9"/>
        <v>10</v>
      </c>
      <c r="X22" s="36">
        <f>V22-W22-$B$3</f>
        <v>10</v>
      </c>
      <c r="Y22" s="46">
        <f t="shared" si="1"/>
        <v>0.6319077862357725</v>
      </c>
      <c r="Z22" s="19"/>
    </row>
    <row r="23" spans="1:26" ht="12" customHeight="1">
      <c r="A23" s="38">
        <v>25</v>
      </c>
      <c r="B23" s="36">
        <f t="shared" si="2"/>
        <v>12.5</v>
      </c>
      <c r="C23" s="36">
        <f>A23-B23-$B$3</f>
        <v>12.5</v>
      </c>
      <c r="D23" s="46">
        <f t="shared" si="3"/>
        <v>6.006294209948888</v>
      </c>
      <c r="E23" s="19"/>
      <c r="F23" s="38">
        <v>25</v>
      </c>
      <c r="G23" s="36">
        <f t="shared" si="4"/>
        <v>12.5</v>
      </c>
      <c r="H23" s="36">
        <f>F23-G23-$B$3</f>
        <v>12.5</v>
      </c>
      <c r="I23" s="46">
        <f t="shared" si="5"/>
        <v>3.003147104974444</v>
      </c>
      <c r="J23" s="39" t="e">
        <f>H23*TAN((C23-$B$5/2)*PI()/180)</f>
        <v>#VALUE!</v>
      </c>
      <c r="K23" s="19"/>
      <c r="L23" s="40">
        <v>25</v>
      </c>
      <c r="M23" s="36">
        <f t="shared" si="6"/>
        <v>12.5</v>
      </c>
      <c r="N23" s="36">
        <f>L23-M23-$B$3</f>
        <v>12.5</v>
      </c>
      <c r="O23" s="46">
        <f t="shared" si="7"/>
        <v>1.5246746840639487</v>
      </c>
      <c r="P23" s="19"/>
      <c r="Q23" s="38">
        <v>25</v>
      </c>
      <c r="R23" s="36">
        <f t="shared" si="8"/>
        <v>12.5</v>
      </c>
      <c r="S23" s="36">
        <f>Q23-R23-$B$3</f>
        <v>12.5</v>
      </c>
      <c r="T23" s="46">
        <f t="shared" si="0"/>
        <v>0.8930339473017948</v>
      </c>
      <c r="U23" s="19"/>
      <c r="V23" s="38">
        <v>25</v>
      </c>
      <c r="W23" s="36">
        <f t="shared" si="9"/>
        <v>12.5</v>
      </c>
      <c r="X23" s="36">
        <f>V23-W23-$B$3</f>
        <v>12.5</v>
      </c>
      <c r="Y23" s="46">
        <f t="shared" si="1"/>
        <v>0.5465169736508975</v>
      </c>
      <c r="Z23" s="19"/>
    </row>
    <row r="24" spans="1:26" ht="12" customHeight="1">
      <c r="A24" s="38">
        <v>30</v>
      </c>
      <c r="B24" s="36">
        <f t="shared" si="2"/>
        <v>15</v>
      </c>
      <c r="C24" s="36">
        <f>A24-B24-$B$3</f>
        <v>15</v>
      </c>
      <c r="D24" s="46">
        <f t="shared" si="3"/>
        <v>5.022814296703156</v>
      </c>
      <c r="E24" s="19"/>
      <c r="F24" s="38">
        <v>30</v>
      </c>
      <c r="G24" s="36">
        <f t="shared" si="4"/>
        <v>15</v>
      </c>
      <c r="H24" s="36">
        <f>F24-G24-$B$3</f>
        <v>15</v>
      </c>
      <c r="I24" s="46">
        <f t="shared" si="5"/>
        <v>2.511407148351578</v>
      </c>
      <c r="J24" s="39" t="e">
        <f>H24*TAN((C24-$B$5/2)*PI()/180)</f>
        <v>#VALUE!</v>
      </c>
      <c r="K24" s="19"/>
      <c r="L24" s="40">
        <v>30</v>
      </c>
      <c r="M24" s="36">
        <f t="shared" si="6"/>
        <v>15</v>
      </c>
      <c r="N24" s="36">
        <f>L24-M24-$B$3</f>
        <v>15</v>
      </c>
      <c r="O24" s="46">
        <f t="shared" si="7"/>
        <v>1.2750220907015704</v>
      </c>
      <c r="P24" s="19"/>
      <c r="Q24" s="38">
        <v>30</v>
      </c>
      <c r="R24" s="36">
        <f t="shared" si="8"/>
        <v>15</v>
      </c>
      <c r="S24" s="36">
        <f>Q24-R24-$B$3</f>
        <v>15</v>
      </c>
      <c r="T24" s="46">
        <f t="shared" si="0"/>
        <v>0.779555495773441</v>
      </c>
      <c r="U24" s="19"/>
      <c r="V24" s="38">
        <v>30</v>
      </c>
      <c r="W24" s="36">
        <f t="shared" si="9"/>
        <v>15</v>
      </c>
      <c r="X24" s="36">
        <f>V24-W24-$B$3</f>
        <v>15</v>
      </c>
      <c r="Y24" s="46">
        <f t="shared" si="1"/>
        <v>0.4897777478867205</v>
      </c>
      <c r="Z24" s="19"/>
    </row>
    <row r="25" spans="1:26" ht="12" customHeight="1">
      <c r="A25" s="38">
        <v>35</v>
      </c>
      <c r="B25" s="36">
        <f t="shared" si="2"/>
        <v>17.5</v>
      </c>
      <c r="C25" s="36">
        <f>A25-B25-$B$3</f>
        <v>17.5</v>
      </c>
      <c r="D25" s="46">
        <f t="shared" si="3"/>
        <v>4.323162380449954</v>
      </c>
      <c r="E25" s="19"/>
      <c r="F25" s="38">
        <v>35</v>
      </c>
      <c r="G25" s="36">
        <f t="shared" si="4"/>
        <v>17.5</v>
      </c>
      <c r="H25" s="36">
        <f>F25-G25-$B$3</f>
        <v>17.5</v>
      </c>
      <c r="I25" s="46">
        <f t="shared" si="5"/>
        <v>2.161581190224977</v>
      </c>
      <c r="J25" s="39" t="e">
        <f>H25*TAN((C25-$B$5/2)*PI()/180)</f>
        <v>#VALUE!</v>
      </c>
      <c r="K25" s="19"/>
      <c r="L25" s="40">
        <v>35</v>
      </c>
      <c r="M25" s="36">
        <f t="shared" si="6"/>
        <v>17.5</v>
      </c>
      <c r="N25" s="36">
        <f>L25-M25-$B$3</f>
        <v>17.5</v>
      </c>
      <c r="O25" s="46">
        <f t="shared" si="7"/>
        <v>1.0974181427296037</v>
      </c>
      <c r="P25" s="19"/>
      <c r="Q25" s="38">
        <v>35</v>
      </c>
      <c r="R25" s="36">
        <f t="shared" si="8"/>
        <v>17.5</v>
      </c>
      <c r="S25" s="36">
        <f>Q25-R25-$B$3</f>
        <v>17.5</v>
      </c>
      <c r="T25" s="46">
        <f t="shared" si="0"/>
        <v>0.6988264285134562</v>
      </c>
      <c r="U25" s="19"/>
      <c r="V25" s="38">
        <v>35</v>
      </c>
      <c r="W25" s="36">
        <f t="shared" si="9"/>
        <v>17.5</v>
      </c>
      <c r="X25" s="36">
        <f>V25-W25-$B$3</f>
        <v>17.5</v>
      </c>
      <c r="Y25" s="46">
        <f t="shared" si="1"/>
        <v>0.4494132142567281</v>
      </c>
      <c r="Z25" s="19"/>
    </row>
    <row r="26" spans="1:26" ht="12" customHeight="1">
      <c r="A26" s="38">
        <v>40</v>
      </c>
      <c r="B26" s="36">
        <f t="shared" si="2"/>
        <v>20</v>
      </c>
      <c r="C26" s="36">
        <f>A26-B26-$B$3</f>
        <v>20</v>
      </c>
      <c r="D26" s="46">
        <f t="shared" si="3"/>
        <v>3.8009457202120136</v>
      </c>
      <c r="E26" s="19"/>
      <c r="F26" s="38">
        <v>40</v>
      </c>
      <c r="G26" s="36">
        <f t="shared" si="4"/>
        <v>20</v>
      </c>
      <c r="H26" s="36">
        <f>F26-G26-$B$3</f>
        <v>20</v>
      </c>
      <c r="I26" s="46">
        <f t="shared" si="5"/>
        <v>1.9004728601060068</v>
      </c>
      <c r="J26" s="39" t="e">
        <f>H26*TAN((C26-$B$5/2)*PI()/180)</f>
        <v>#VALUE!</v>
      </c>
      <c r="K26" s="19"/>
      <c r="L26" s="40">
        <v>40</v>
      </c>
      <c r="M26" s="36">
        <f t="shared" si="6"/>
        <v>20</v>
      </c>
      <c r="N26" s="36">
        <f>L26-M26-$B$3</f>
        <v>20</v>
      </c>
      <c r="O26" s="46">
        <f t="shared" si="7"/>
        <v>0.9648554520538188</v>
      </c>
      <c r="P26" s="19"/>
      <c r="Q26" s="38">
        <v>40</v>
      </c>
      <c r="R26" s="36">
        <f t="shared" si="8"/>
        <v>20</v>
      </c>
      <c r="S26" s="36">
        <f>Q26-R26-$B$3</f>
        <v>20</v>
      </c>
      <c r="T26" s="46">
        <f t="shared" si="0"/>
        <v>0.6385706600244632</v>
      </c>
      <c r="U26" s="19"/>
      <c r="V26" s="38">
        <v>40</v>
      </c>
      <c r="W26" s="36">
        <f t="shared" si="9"/>
        <v>20</v>
      </c>
      <c r="X26" s="36">
        <f>V26-W26-$B$3</f>
        <v>20</v>
      </c>
      <c r="Y26" s="46">
        <f t="shared" si="1"/>
        <v>0.41928533001223156</v>
      </c>
      <c r="Z26" s="19"/>
    </row>
    <row r="27" spans="1:26" ht="12" customHeight="1">
      <c r="A27" s="38">
        <v>45</v>
      </c>
      <c r="B27" s="36">
        <f t="shared" si="2"/>
        <v>22.5</v>
      </c>
      <c r="C27" s="36">
        <f>A27-B27-$B$3</f>
        <v>22.5</v>
      </c>
      <c r="D27" s="46">
        <f t="shared" si="3"/>
        <v>3.397063708678579</v>
      </c>
      <c r="E27" s="19"/>
      <c r="F27" s="38">
        <v>45</v>
      </c>
      <c r="G27" s="36">
        <f t="shared" si="4"/>
        <v>22.5</v>
      </c>
      <c r="H27" s="36">
        <f>F27-G27-$B$3</f>
        <v>22.5</v>
      </c>
      <c r="I27" s="46">
        <f t="shared" si="5"/>
        <v>1.6985318543392895</v>
      </c>
      <c r="J27" s="39" t="e">
        <f>H27*TAN((C27-$B$5/2)*PI()/180)</f>
        <v>#VALUE!</v>
      </c>
      <c r="K27" s="19"/>
      <c r="L27" s="40">
        <v>45</v>
      </c>
      <c r="M27" s="36">
        <f t="shared" si="6"/>
        <v>22.5</v>
      </c>
      <c r="N27" s="36">
        <f>L27-M27-$B$3</f>
        <v>22.5</v>
      </c>
      <c r="O27" s="46">
        <f t="shared" si="7"/>
        <v>0.8623315568184086</v>
      </c>
      <c r="P27" s="19"/>
      <c r="Q27" s="38">
        <v>45</v>
      </c>
      <c r="R27" s="36">
        <f t="shared" si="8"/>
        <v>22.5</v>
      </c>
      <c r="S27" s="36">
        <f>Q27-R27-$B$3</f>
        <v>22.5</v>
      </c>
      <c r="T27" s="46">
        <f t="shared" si="0"/>
        <v>0.5919688894629129</v>
      </c>
      <c r="U27" s="19"/>
      <c r="V27" s="38">
        <v>45</v>
      </c>
      <c r="W27" s="36">
        <f t="shared" si="9"/>
        <v>22.5</v>
      </c>
      <c r="X27" s="36">
        <f>V27-W27-$B$3</f>
        <v>22.5</v>
      </c>
      <c r="Y27" s="46">
        <f t="shared" si="1"/>
        <v>0.39598444473145644</v>
      </c>
      <c r="Z27" s="19"/>
    </row>
    <row r="28" spans="1:26" ht="12" customHeight="1">
      <c r="A28" s="38">
        <v>50</v>
      </c>
      <c r="B28" s="36">
        <f t="shared" si="2"/>
        <v>25</v>
      </c>
      <c r="C28" s="36">
        <f>A28-B28-$B$3</f>
        <v>25</v>
      </c>
      <c r="D28" s="46">
        <f t="shared" si="3"/>
        <v>3.0760620580982483</v>
      </c>
      <c r="E28" s="19"/>
      <c r="F28" s="38">
        <v>50</v>
      </c>
      <c r="G28" s="36">
        <f t="shared" si="4"/>
        <v>25</v>
      </c>
      <c r="H28" s="36">
        <f>F28-G28-$B$3</f>
        <v>25</v>
      </c>
      <c r="I28" s="46">
        <f t="shared" si="5"/>
        <v>1.5380310290491241</v>
      </c>
      <c r="J28" s="39" t="e">
        <f>H28*TAN((C28-$B$5/2)*PI()/180)</f>
        <v>#VALUE!</v>
      </c>
      <c r="K28" s="19"/>
      <c r="L28" s="40">
        <v>50</v>
      </c>
      <c r="M28" s="36">
        <f t="shared" si="6"/>
        <v>25</v>
      </c>
      <c r="N28" s="36">
        <f>L28-M28-$B$3</f>
        <v>25</v>
      </c>
      <c r="O28" s="46">
        <f t="shared" si="7"/>
        <v>0.7808465224403245</v>
      </c>
      <c r="P28" s="19"/>
      <c r="Q28" s="38">
        <v>50</v>
      </c>
      <c r="R28" s="36">
        <f t="shared" si="8"/>
        <v>25</v>
      </c>
      <c r="S28" s="36">
        <f>Q28-R28-$B$3</f>
        <v>25</v>
      </c>
      <c r="T28" s="46">
        <f t="shared" si="0"/>
        <v>0.5549302374728748</v>
      </c>
      <c r="U28" s="19"/>
      <c r="V28" s="38">
        <v>50</v>
      </c>
      <c r="W28" s="36">
        <f t="shared" si="9"/>
        <v>25</v>
      </c>
      <c r="X28" s="36">
        <f>V28-W28-$B$3</f>
        <v>25</v>
      </c>
      <c r="Y28" s="46">
        <f t="shared" si="1"/>
        <v>0.3774651187364374</v>
      </c>
      <c r="Z28" s="19"/>
    </row>
    <row r="29" spans="1:26" ht="12" customHeight="1">
      <c r="A29" s="38">
        <v>55</v>
      </c>
      <c r="B29" s="36">
        <f t="shared" si="2"/>
        <v>27.5</v>
      </c>
      <c r="C29" s="36">
        <f>A29-B29-$B$3</f>
        <v>27.5</v>
      </c>
      <c r="D29" s="46">
        <f t="shared" si="3"/>
        <v>2.8153847412602606</v>
      </c>
      <c r="E29" s="19"/>
      <c r="F29" s="38">
        <v>55</v>
      </c>
      <c r="G29" s="36">
        <f t="shared" si="4"/>
        <v>27.5</v>
      </c>
      <c r="H29" s="36">
        <f>F29-G29-$B$3</f>
        <v>27.5</v>
      </c>
      <c r="I29" s="46">
        <f t="shared" si="5"/>
        <v>1.4076923706301303</v>
      </c>
      <c r="J29" s="39" t="e">
        <f>H29*TAN((C29-$B$5/2)*PI()/180)</f>
        <v>#VALUE!</v>
      </c>
      <c r="K29" s="19"/>
      <c r="L29" s="40">
        <v>55</v>
      </c>
      <c r="M29" s="36">
        <f t="shared" si="6"/>
        <v>27.5</v>
      </c>
      <c r="N29" s="36">
        <f>L29-M29-$B$3</f>
        <v>27.5</v>
      </c>
      <c r="O29" s="46">
        <f t="shared" si="7"/>
        <v>0.7146745881660661</v>
      </c>
      <c r="P29" s="19"/>
      <c r="Q29" s="38">
        <v>55</v>
      </c>
      <c r="R29" s="36">
        <f t="shared" si="8"/>
        <v>27.5</v>
      </c>
      <c r="S29" s="36">
        <f>Q29-R29-$B$3</f>
        <v>27.5</v>
      </c>
      <c r="T29" s="46">
        <f t="shared" si="0"/>
        <v>0.52485208553003</v>
      </c>
      <c r="U29" s="19"/>
      <c r="V29" s="38">
        <v>55</v>
      </c>
      <c r="W29" s="36">
        <f t="shared" si="9"/>
        <v>27.5</v>
      </c>
      <c r="X29" s="36">
        <f>V29-W29-$B$3</f>
        <v>27.5</v>
      </c>
      <c r="Y29" s="46">
        <f t="shared" si="1"/>
        <v>0.362426042765015</v>
      </c>
      <c r="Z29" s="19"/>
    </row>
    <row r="30" spans="1:26" ht="12" customHeight="1">
      <c r="A30" s="38">
        <v>60</v>
      </c>
      <c r="B30" s="36">
        <f t="shared" si="2"/>
        <v>30</v>
      </c>
      <c r="C30" s="36">
        <f>A30-B30-$B$3</f>
        <v>30</v>
      </c>
      <c r="D30" s="46">
        <f t="shared" si="3"/>
        <v>2.6000000000000005</v>
      </c>
      <c r="E30" s="19"/>
      <c r="F30" s="38">
        <v>60</v>
      </c>
      <c r="G30" s="36">
        <f t="shared" si="4"/>
        <v>30</v>
      </c>
      <c r="H30" s="36">
        <f>F30-G30-$B$3</f>
        <v>30</v>
      </c>
      <c r="I30" s="46">
        <f t="shared" si="5"/>
        <v>1.3000000000000003</v>
      </c>
      <c r="J30" s="39" t="e">
        <f>H30*TAN((C30-$B$5/2)*PI()/180)</f>
        <v>#VALUE!</v>
      </c>
      <c r="K30" s="19"/>
      <c r="L30" s="40">
        <v>60</v>
      </c>
      <c r="M30" s="36">
        <f t="shared" si="6"/>
        <v>30</v>
      </c>
      <c r="N30" s="36">
        <f>L30-M30-$B$3</f>
        <v>30</v>
      </c>
      <c r="O30" s="46">
        <f t="shared" si="7"/>
        <v>0.6600000000000001</v>
      </c>
      <c r="P30" s="19"/>
      <c r="Q30" s="38">
        <v>60</v>
      </c>
      <c r="R30" s="36">
        <f t="shared" si="8"/>
        <v>30</v>
      </c>
      <c r="S30" s="36">
        <f>Q30-R30-$B$3</f>
        <v>30</v>
      </c>
      <c r="T30" s="46">
        <f t="shared" si="0"/>
        <v>0.5</v>
      </c>
      <c r="U30" s="19"/>
      <c r="V30" s="38">
        <v>60</v>
      </c>
      <c r="W30" s="36">
        <f t="shared" si="9"/>
        <v>30</v>
      </c>
      <c r="X30" s="36">
        <f>V30-W30-$B$3</f>
        <v>30</v>
      </c>
      <c r="Y30" s="46">
        <f t="shared" si="1"/>
        <v>0.35000000000000003</v>
      </c>
      <c r="Z30" s="19"/>
    </row>
    <row r="31" spans="1:26" ht="12" customHeight="1">
      <c r="A31" s="38">
        <v>65</v>
      </c>
      <c r="B31" s="36">
        <f t="shared" si="2"/>
        <v>32.5</v>
      </c>
      <c r="C31" s="36">
        <f>A31-B31-$B$3</f>
        <v>32.5</v>
      </c>
      <c r="D31" s="46">
        <f t="shared" si="3"/>
        <v>2.419506695714651</v>
      </c>
      <c r="E31" s="19"/>
      <c r="F31" s="38">
        <v>65</v>
      </c>
      <c r="G31" s="36">
        <f t="shared" si="4"/>
        <v>32.5</v>
      </c>
      <c r="H31" s="36">
        <f>F31-G31-$B$3</f>
        <v>32.5</v>
      </c>
      <c r="I31" s="46">
        <f t="shared" si="5"/>
        <v>1.2097533478573255</v>
      </c>
      <c r="J31" s="39" t="e">
        <f>H31*TAN((C31-$B$5/2)*PI()/180)</f>
        <v>#VALUE!</v>
      </c>
      <c r="K31" s="19"/>
      <c r="L31" s="40">
        <v>65</v>
      </c>
      <c r="M31" s="36">
        <f t="shared" si="6"/>
        <v>32.5</v>
      </c>
      <c r="N31" s="36">
        <f>L31-M31-$B$3</f>
        <v>32.5</v>
      </c>
      <c r="O31" s="46">
        <f t="shared" si="7"/>
        <v>0.6141824689121806</v>
      </c>
      <c r="P31" s="19"/>
      <c r="Q31" s="38">
        <v>65</v>
      </c>
      <c r="R31" s="36">
        <f t="shared" si="8"/>
        <v>32.5</v>
      </c>
      <c r="S31" s="36">
        <f>Q31-R31-$B$3</f>
        <v>32.5</v>
      </c>
      <c r="T31" s="46">
        <f t="shared" si="0"/>
        <v>0.47917384950553665</v>
      </c>
      <c r="U31" s="19"/>
      <c r="V31" s="38">
        <v>65</v>
      </c>
      <c r="W31" s="36">
        <f t="shared" si="9"/>
        <v>32.5</v>
      </c>
      <c r="X31" s="36">
        <f>V31-W31-$B$3</f>
        <v>32.5</v>
      </c>
      <c r="Y31" s="46">
        <f t="shared" si="1"/>
        <v>0.3395869247527683</v>
      </c>
      <c r="Z31" s="19"/>
    </row>
    <row r="32" spans="1:26" ht="12" customHeight="1">
      <c r="A32" s="38">
        <v>70</v>
      </c>
      <c r="B32" s="36">
        <f t="shared" si="2"/>
        <v>35</v>
      </c>
      <c r="C32" s="36">
        <f>A32-B32-$B$3</f>
        <v>35</v>
      </c>
      <c r="D32" s="46">
        <f t="shared" si="3"/>
        <v>2.2664808343074276</v>
      </c>
      <c r="E32" s="19"/>
      <c r="F32" s="38">
        <v>70</v>
      </c>
      <c r="G32" s="36">
        <f t="shared" si="4"/>
        <v>35</v>
      </c>
      <c r="H32" s="36">
        <f>F32-G32-$B$3</f>
        <v>35</v>
      </c>
      <c r="I32" s="46">
        <f t="shared" si="5"/>
        <v>1.1332404171537138</v>
      </c>
      <c r="J32" s="39" t="e">
        <f>H32*TAN((C32-$B$5/2)*PI()/180)</f>
        <v>#VALUE!</v>
      </c>
      <c r="K32" s="19"/>
      <c r="L32" s="40">
        <v>70</v>
      </c>
      <c r="M32" s="36">
        <f t="shared" si="6"/>
        <v>35</v>
      </c>
      <c r="N32" s="36">
        <f>L32-M32-$B$3</f>
        <v>35</v>
      </c>
      <c r="O32" s="46">
        <f t="shared" si="7"/>
        <v>0.5753374425549624</v>
      </c>
      <c r="P32" s="19"/>
      <c r="Q32" s="38">
        <v>70</v>
      </c>
      <c r="R32" s="36">
        <f t="shared" si="8"/>
        <v>35</v>
      </c>
      <c r="S32" s="36">
        <f>Q32-R32-$B$3</f>
        <v>35</v>
      </c>
      <c r="T32" s="46">
        <f t="shared" si="0"/>
        <v>0.46151701934316475</v>
      </c>
      <c r="U32" s="19"/>
      <c r="V32" s="38">
        <v>70</v>
      </c>
      <c r="W32" s="36">
        <f t="shared" si="9"/>
        <v>35</v>
      </c>
      <c r="X32" s="36">
        <f>V32-W32-$B$3</f>
        <v>35</v>
      </c>
      <c r="Y32" s="46">
        <f t="shared" si="1"/>
        <v>0.3307585096715824</v>
      </c>
      <c r="Z32" s="19"/>
    </row>
    <row r="33" spans="1:26" ht="12" customHeight="1">
      <c r="A33" s="38">
        <v>75</v>
      </c>
      <c r="B33" s="36">
        <f t="shared" si="2"/>
        <v>37.5</v>
      </c>
      <c r="C33" s="36">
        <f>A33-B33-$B$3</f>
        <v>37.5</v>
      </c>
      <c r="D33" s="46">
        <f t="shared" si="3"/>
        <v>2.135483521215956</v>
      </c>
      <c r="E33" s="19"/>
      <c r="F33" s="38">
        <v>75</v>
      </c>
      <c r="G33" s="36">
        <f t="shared" si="4"/>
        <v>37.5</v>
      </c>
      <c r="H33" s="36">
        <f>F33-G33-$B$3</f>
        <v>37.5</v>
      </c>
      <c r="I33" s="46">
        <f t="shared" si="5"/>
        <v>1.067741760607978</v>
      </c>
      <c r="J33" s="39" t="e">
        <f>H33*TAN((C33-$B$5/2)*PI()/180)</f>
        <v>#VALUE!</v>
      </c>
      <c r="K33" s="19"/>
      <c r="L33" s="40">
        <v>75</v>
      </c>
      <c r="M33" s="36">
        <f t="shared" si="6"/>
        <v>37.5</v>
      </c>
      <c r="N33" s="36">
        <f>L33-M33-$B$3</f>
        <v>37.5</v>
      </c>
      <c r="O33" s="46">
        <f t="shared" si="7"/>
        <v>0.542084278462512</v>
      </c>
      <c r="P33" s="19"/>
      <c r="Q33" s="38">
        <v>75</v>
      </c>
      <c r="R33" s="36">
        <f t="shared" si="8"/>
        <v>37.5</v>
      </c>
      <c r="S33" s="36">
        <f>Q33-R33-$B$3</f>
        <v>37.5</v>
      </c>
      <c r="T33" s="46">
        <f t="shared" si="0"/>
        <v>0.44640194475568723</v>
      </c>
      <c r="U33" s="19"/>
      <c r="V33" s="38">
        <v>75</v>
      </c>
      <c r="W33" s="36">
        <f t="shared" si="9"/>
        <v>37.5</v>
      </c>
      <c r="X33" s="36">
        <f>V33-W33-$B$3</f>
        <v>37.5</v>
      </c>
      <c r="Y33" s="46">
        <f t="shared" si="1"/>
        <v>0.3232009723778436</v>
      </c>
      <c r="Z33" s="19"/>
    </row>
    <row r="34" spans="1:26" ht="12" customHeight="1">
      <c r="A34" s="38">
        <v>80</v>
      </c>
      <c r="B34" s="36">
        <f t="shared" si="2"/>
        <v>40</v>
      </c>
      <c r="C34" s="36">
        <f>A34-B34-$B$3</f>
        <v>40</v>
      </c>
      <c r="D34" s="46">
        <f t="shared" si="3"/>
        <v>2.022440974918536</v>
      </c>
      <c r="E34" s="19"/>
      <c r="F34" s="38">
        <v>80</v>
      </c>
      <c r="G34" s="36">
        <f t="shared" si="4"/>
        <v>40</v>
      </c>
      <c r="H34" s="36">
        <f>F34-G34-$B$3</f>
        <v>40</v>
      </c>
      <c r="I34" s="46">
        <f t="shared" si="5"/>
        <v>1.011220487459268</v>
      </c>
      <c r="J34" s="39" t="e">
        <f>H34*TAN((C34-$B$5/2)*PI()/180)</f>
        <v>#VALUE!</v>
      </c>
      <c r="K34" s="19"/>
      <c r="L34" s="40">
        <v>80</v>
      </c>
      <c r="M34" s="36">
        <f t="shared" si="6"/>
        <v>40</v>
      </c>
      <c r="N34" s="36">
        <f>L34-M34-$B$3</f>
        <v>40</v>
      </c>
      <c r="O34" s="46">
        <f t="shared" si="7"/>
        <v>0.5133888628639361</v>
      </c>
      <c r="P34" s="19"/>
      <c r="Q34" s="38">
        <v>80</v>
      </c>
      <c r="R34" s="36">
        <f t="shared" si="8"/>
        <v>40</v>
      </c>
      <c r="S34" s="36">
        <f>Q34-R34-$B$3</f>
        <v>40</v>
      </c>
      <c r="T34" s="46">
        <f t="shared" si="0"/>
        <v>0.43335857402906186</v>
      </c>
      <c r="U34" s="19"/>
      <c r="V34" s="38">
        <v>80</v>
      </c>
      <c r="W34" s="36">
        <f t="shared" si="9"/>
        <v>40</v>
      </c>
      <c r="X34" s="36">
        <f>V34-W34-$B$3</f>
        <v>40</v>
      </c>
      <c r="Y34" s="46">
        <f t="shared" si="1"/>
        <v>0.31667928701453096</v>
      </c>
      <c r="Z34" s="19"/>
    </row>
    <row r="35" spans="1:26" ht="12" customHeight="1">
      <c r="A35" s="38">
        <v>85</v>
      </c>
      <c r="B35" s="36">
        <f t="shared" si="2"/>
        <v>42.5</v>
      </c>
      <c r="C35" s="36">
        <f>A35-B35-$B$3</f>
        <v>42.5</v>
      </c>
      <c r="D35" s="46">
        <f t="shared" si="3"/>
        <v>1.9242434027989395</v>
      </c>
      <c r="E35" s="19"/>
      <c r="F35" s="38">
        <v>85</v>
      </c>
      <c r="G35" s="36">
        <f t="shared" si="4"/>
        <v>42.5</v>
      </c>
      <c r="H35" s="36">
        <f>F35-G35-$B$3</f>
        <v>42.5</v>
      </c>
      <c r="I35" s="46">
        <f t="shared" si="5"/>
        <v>0.9621217013994697</v>
      </c>
      <c r="J35" s="39" t="e">
        <f>H35*TAN((C35-$B$5/2)*PI()/180)</f>
        <v>#VALUE!</v>
      </c>
      <c r="K35" s="19"/>
      <c r="L35" s="40">
        <v>85</v>
      </c>
      <c r="M35" s="36">
        <f t="shared" si="6"/>
        <v>42.5</v>
      </c>
      <c r="N35" s="36">
        <f>L35-M35-$B$3</f>
        <v>42.5</v>
      </c>
      <c r="O35" s="46">
        <f t="shared" si="7"/>
        <v>0.48846178686434616</v>
      </c>
      <c r="P35" s="19"/>
      <c r="Q35" s="38">
        <v>85</v>
      </c>
      <c r="R35" s="36">
        <f t="shared" si="8"/>
        <v>42.5</v>
      </c>
      <c r="S35" s="36">
        <f>Q35-R35-$B$3</f>
        <v>42.5</v>
      </c>
      <c r="T35" s="46">
        <f t="shared" si="0"/>
        <v>0.42202808493833915</v>
      </c>
      <c r="U35" s="19"/>
      <c r="V35" s="38">
        <v>85</v>
      </c>
      <c r="W35" s="36">
        <f t="shared" si="9"/>
        <v>42.5</v>
      </c>
      <c r="X35" s="36">
        <f>V35-W35-$B$3</f>
        <v>42.5</v>
      </c>
      <c r="Y35" s="46">
        <f t="shared" si="1"/>
        <v>0.3110140424691696</v>
      </c>
      <c r="Z35" s="19"/>
    </row>
    <row r="36" spans="1:26" ht="12" customHeight="1">
      <c r="A36" s="38">
        <v>90</v>
      </c>
      <c r="B36" s="36">
        <f t="shared" si="2"/>
        <v>45</v>
      </c>
      <c r="C36" s="36">
        <f>A36-B36-$B$3</f>
        <v>45</v>
      </c>
      <c r="D36" s="46">
        <f t="shared" si="3"/>
        <v>1.8384776310850237</v>
      </c>
      <c r="E36" s="19"/>
      <c r="F36" s="38">
        <v>90</v>
      </c>
      <c r="G36" s="36">
        <f t="shared" si="4"/>
        <v>45</v>
      </c>
      <c r="H36" s="36">
        <f>F36-G36-$B$3</f>
        <v>45</v>
      </c>
      <c r="I36" s="46">
        <f t="shared" si="5"/>
        <v>0.9192388155425119</v>
      </c>
      <c r="J36" s="39" t="e">
        <f>H36*TAN((C36-$B$5/2)*PI()/180)</f>
        <v>#VALUE!</v>
      </c>
      <c r="K36" s="19"/>
      <c r="L36" s="40">
        <v>90</v>
      </c>
      <c r="M36" s="36">
        <f t="shared" si="6"/>
        <v>45</v>
      </c>
      <c r="N36" s="36">
        <f>L36-M36-$B$3</f>
        <v>45</v>
      </c>
      <c r="O36" s="46">
        <f t="shared" si="7"/>
        <v>0.46669047558312143</v>
      </c>
      <c r="P36" s="19"/>
      <c r="Q36" s="38">
        <v>90</v>
      </c>
      <c r="R36" s="36">
        <f t="shared" si="8"/>
        <v>45</v>
      </c>
      <c r="S36" s="36">
        <f>Q36-R36-$B$3</f>
        <v>45</v>
      </c>
      <c r="T36" s="46">
        <f t="shared" si="0"/>
        <v>0.41213203435596424</v>
      </c>
      <c r="U36" s="19"/>
      <c r="V36" s="38">
        <v>90</v>
      </c>
      <c r="W36" s="36">
        <f t="shared" si="9"/>
        <v>45</v>
      </c>
      <c r="X36" s="36">
        <f>V36-W36-$B$3</f>
        <v>45</v>
      </c>
      <c r="Y36" s="46">
        <f t="shared" si="1"/>
        <v>0.30606601717798215</v>
      </c>
      <c r="Z36" s="19"/>
    </row>
    <row r="37" spans="1:26" ht="12" customHeight="1">
      <c r="A37" s="38">
        <v>95</v>
      </c>
      <c r="B37" s="36">
        <f t="shared" si="2"/>
        <v>47.5</v>
      </c>
      <c r="C37" s="36">
        <f>A37-B37-$B$3</f>
        <v>47.5</v>
      </c>
      <c r="D37" s="46">
        <f t="shared" si="3"/>
        <v>1.7632442163820339</v>
      </c>
      <c r="E37" s="19"/>
      <c r="F37" s="38">
        <v>95</v>
      </c>
      <c r="G37" s="36">
        <f t="shared" si="4"/>
        <v>47.5</v>
      </c>
      <c r="H37" s="36">
        <f>F37-G37-$B$3</f>
        <v>47.5</v>
      </c>
      <c r="I37" s="46">
        <f t="shared" si="5"/>
        <v>0.8816221081910169</v>
      </c>
      <c r="J37" s="39" t="e">
        <f>H37*TAN((C37-$B$5/2)*PI()/180)</f>
        <v>#VALUE!</v>
      </c>
      <c r="K37" s="19"/>
      <c r="L37" s="40">
        <v>95</v>
      </c>
      <c r="M37" s="36">
        <f t="shared" si="6"/>
        <v>47.5</v>
      </c>
      <c r="N37" s="36">
        <f>L37-M37-$B$3</f>
        <v>47.5</v>
      </c>
      <c r="O37" s="46">
        <f t="shared" si="7"/>
        <v>0.44759276262005476</v>
      </c>
      <c r="P37" s="19"/>
      <c r="Q37" s="38">
        <v>95</v>
      </c>
      <c r="R37" s="36">
        <f t="shared" si="8"/>
        <v>47.5</v>
      </c>
      <c r="S37" s="36">
        <f>Q37-R37-$B$3</f>
        <v>47.5</v>
      </c>
      <c r="T37" s="46">
        <f t="shared" si="0"/>
        <v>0.4034512557363885</v>
      </c>
      <c r="U37" s="19"/>
      <c r="V37" s="38">
        <v>95</v>
      </c>
      <c r="W37" s="36">
        <f t="shared" si="9"/>
        <v>47.5</v>
      </c>
      <c r="X37" s="36">
        <f>V37-W37-$B$3</f>
        <v>47.5</v>
      </c>
      <c r="Y37" s="46">
        <f t="shared" si="1"/>
        <v>0.30172562786819423</v>
      </c>
      <c r="Z37" s="19"/>
    </row>
    <row r="38" spans="1:26" ht="12" customHeight="1">
      <c r="A38" s="38">
        <v>100</v>
      </c>
      <c r="B38" s="36">
        <f t="shared" si="2"/>
        <v>50</v>
      </c>
      <c r="C38" s="36">
        <f>A38-B38-$B$3</f>
        <v>50</v>
      </c>
      <c r="D38" s="46">
        <f t="shared" si="3"/>
        <v>1.6970294761319622</v>
      </c>
      <c r="E38" s="19"/>
      <c r="F38" s="38">
        <v>100</v>
      </c>
      <c r="G38" s="36">
        <f t="shared" si="4"/>
        <v>50</v>
      </c>
      <c r="H38" s="36">
        <f>F38-G38-$B$3</f>
        <v>50</v>
      </c>
      <c r="I38" s="46">
        <f t="shared" si="5"/>
        <v>0.8485147380659811</v>
      </c>
      <c r="J38" s="39" t="e">
        <f>H38*TAN((C38-$B$5/2)*PI()/180)</f>
        <v>#VALUE!</v>
      </c>
      <c r="K38" s="19"/>
      <c r="L38" s="40">
        <v>100</v>
      </c>
      <c r="M38" s="36">
        <f t="shared" si="6"/>
        <v>50</v>
      </c>
      <c r="N38" s="36">
        <f>L38-M38-$B$3</f>
        <v>50</v>
      </c>
      <c r="O38" s="46">
        <f t="shared" si="7"/>
        <v>0.43078440547965197</v>
      </c>
      <c r="P38" s="19"/>
      <c r="Q38" s="38">
        <v>100</v>
      </c>
      <c r="R38" s="36">
        <f t="shared" si="8"/>
        <v>50</v>
      </c>
      <c r="S38" s="36">
        <f>Q38-R38-$B$3</f>
        <v>50</v>
      </c>
      <c r="T38" s="46">
        <f t="shared" si="0"/>
        <v>0.3958110933998418</v>
      </c>
      <c r="U38" s="19"/>
      <c r="V38" s="38">
        <v>100</v>
      </c>
      <c r="W38" s="36">
        <f t="shared" si="9"/>
        <v>50</v>
      </c>
      <c r="X38" s="36">
        <f>V38-W38-$B$3</f>
        <v>50</v>
      </c>
      <c r="Y38" s="46">
        <f t="shared" si="1"/>
        <v>0.2979055466999209</v>
      </c>
      <c r="Z38" s="19"/>
    </row>
    <row r="39" spans="1:26" ht="12" customHeight="1">
      <c r="A39" s="38">
        <v>105</v>
      </c>
      <c r="B39" s="36">
        <f t="shared" si="2"/>
        <v>52.5</v>
      </c>
      <c r="C39" s="36">
        <f>A39-B39-$B$3</f>
        <v>52.5</v>
      </c>
      <c r="D39" s="46">
        <f t="shared" si="3"/>
        <v>1.638614138213344</v>
      </c>
      <c r="E39" s="19"/>
      <c r="F39" s="38">
        <v>105</v>
      </c>
      <c r="G39" s="36">
        <f t="shared" si="4"/>
        <v>52.5</v>
      </c>
      <c r="H39" s="36">
        <f>F39-G39-$B$3</f>
        <v>52.5</v>
      </c>
      <c r="I39" s="46">
        <f t="shared" si="5"/>
        <v>0.819307069106672</v>
      </c>
      <c r="J39" s="39" t="e">
        <f>H39*TAN((C39-$B$5/2)*PI()/180)</f>
        <v>#VALUE!</v>
      </c>
      <c r="K39" s="19"/>
      <c r="L39" s="40">
        <v>105</v>
      </c>
      <c r="M39" s="36">
        <f t="shared" si="6"/>
        <v>52.5</v>
      </c>
      <c r="N39" s="36">
        <f>L39-M39-$B$3</f>
        <v>52.5</v>
      </c>
      <c r="O39" s="46">
        <f t="shared" si="7"/>
        <v>0.4159558966233873</v>
      </c>
      <c r="P39" s="19"/>
      <c r="Q39" s="38">
        <v>105</v>
      </c>
      <c r="R39" s="36">
        <f t="shared" si="8"/>
        <v>52.5</v>
      </c>
      <c r="S39" s="36">
        <f>Q39-R39-$B$3</f>
        <v>52.5</v>
      </c>
      <c r="T39" s="46">
        <f t="shared" si="0"/>
        <v>0.3890708621015397</v>
      </c>
      <c r="U39" s="19"/>
      <c r="V39" s="38">
        <v>105</v>
      </c>
      <c r="W39" s="36">
        <f t="shared" si="9"/>
        <v>52.5</v>
      </c>
      <c r="X39" s="36">
        <f>V39-W39-$B$3</f>
        <v>52.5</v>
      </c>
      <c r="Y39" s="46">
        <f t="shared" si="1"/>
        <v>0.29453543105076985</v>
      </c>
      <c r="Z39" s="19"/>
    </row>
    <row r="40" spans="1:26" ht="12" customHeight="1">
      <c r="A40" s="38">
        <v>110</v>
      </c>
      <c r="B40" s="36">
        <f t="shared" si="2"/>
        <v>55</v>
      </c>
      <c r="C40" s="36">
        <f>A40-B40-$B$3</f>
        <v>55</v>
      </c>
      <c r="D40" s="46">
        <f t="shared" si="3"/>
        <v>1.5870069653898928</v>
      </c>
      <c r="E40" s="19"/>
      <c r="F40" s="38">
        <v>110</v>
      </c>
      <c r="G40" s="36">
        <f t="shared" si="4"/>
        <v>55</v>
      </c>
      <c r="H40" s="36">
        <f>F40-G40-$B$3</f>
        <v>55</v>
      </c>
      <c r="I40" s="46">
        <f t="shared" si="5"/>
        <v>0.7935034826949464</v>
      </c>
      <c r="J40" s="39" t="e">
        <f>H40*TAN((C40-$B$5/2)*PI()/180)</f>
        <v>#VALUE!</v>
      </c>
      <c r="K40" s="19"/>
      <c r="L40" s="40">
        <v>110</v>
      </c>
      <c r="M40" s="36">
        <f t="shared" si="6"/>
        <v>55</v>
      </c>
      <c r="N40" s="36">
        <f>L40-M40-$B$3</f>
        <v>55</v>
      </c>
      <c r="O40" s="46">
        <f t="shared" si="7"/>
        <v>0.40285561429128053</v>
      </c>
      <c r="P40" s="19"/>
      <c r="Q40" s="38">
        <v>110</v>
      </c>
      <c r="R40" s="36">
        <f t="shared" si="8"/>
        <v>55</v>
      </c>
      <c r="S40" s="36">
        <f>Q40-R40-$B$3</f>
        <v>55</v>
      </c>
      <c r="T40" s="46">
        <f t="shared" si="0"/>
        <v>0.38311618831421845</v>
      </c>
      <c r="U40" s="19"/>
      <c r="V40" s="38">
        <v>110</v>
      </c>
      <c r="W40" s="36">
        <f t="shared" si="9"/>
        <v>55</v>
      </c>
      <c r="X40" s="36">
        <f>V40-W40-$B$3</f>
        <v>55</v>
      </c>
      <c r="Y40" s="46">
        <f t="shared" si="1"/>
        <v>0.2915580941571092</v>
      </c>
      <c r="Z40" s="19"/>
    </row>
    <row r="41" spans="1:26" ht="12" customHeight="1">
      <c r="A41" s="38">
        <v>115</v>
      </c>
      <c r="B41" s="36">
        <f t="shared" si="2"/>
        <v>57.5</v>
      </c>
      <c r="C41" s="36">
        <f>A41-B41-$B$3</f>
        <v>57.5</v>
      </c>
      <c r="D41" s="46">
        <f t="shared" si="3"/>
        <v>1.541395761664409</v>
      </c>
      <c r="E41" s="19"/>
      <c r="F41" s="38">
        <v>115</v>
      </c>
      <c r="G41" s="36">
        <f t="shared" si="4"/>
        <v>57.5</v>
      </c>
      <c r="H41" s="36">
        <f>F41-G41-$B$3</f>
        <v>57.5</v>
      </c>
      <c r="I41" s="46">
        <f t="shared" si="5"/>
        <v>0.7706978808322045</v>
      </c>
      <c r="J41" s="39" t="e">
        <f>H41*TAN((C41-$B$5/2)*PI()/180)</f>
        <v>#VALUE!</v>
      </c>
      <c r="K41" s="19"/>
      <c r="L41" s="40">
        <v>115</v>
      </c>
      <c r="M41" s="36">
        <f t="shared" si="6"/>
        <v>57.5</v>
      </c>
      <c r="N41" s="36">
        <f>L41-M41-$B$3</f>
        <v>57.5</v>
      </c>
      <c r="O41" s="46">
        <f t="shared" si="7"/>
        <v>0.391277385653273</v>
      </c>
      <c r="P41" s="19"/>
      <c r="Q41" s="38">
        <v>115</v>
      </c>
      <c r="R41" s="36">
        <f t="shared" si="8"/>
        <v>57.5</v>
      </c>
      <c r="S41" s="36">
        <f>Q41-R41-$B$3</f>
        <v>57.5</v>
      </c>
      <c r="T41" s="46">
        <f t="shared" si="0"/>
        <v>0.37785335711512413</v>
      </c>
      <c r="U41" s="19"/>
      <c r="V41" s="38">
        <v>115</v>
      </c>
      <c r="W41" s="36">
        <f t="shared" si="9"/>
        <v>57.5</v>
      </c>
      <c r="X41" s="36">
        <f>V41-W41-$B$3</f>
        <v>57.5</v>
      </c>
      <c r="Y41" s="46">
        <f t="shared" si="1"/>
        <v>0.28892667855756204</v>
      </c>
      <c r="Z41" s="19"/>
    </row>
    <row r="42" spans="1:26" ht="12" customHeight="1">
      <c r="A42" s="38">
        <v>120</v>
      </c>
      <c r="B42" s="36">
        <f t="shared" si="2"/>
        <v>60</v>
      </c>
      <c r="C42" s="36">
        <f>A42-B42-$B$3</f>
        <v>60</v>
      </c>
      <c r="D42" s="46">
        <f t="shared" si="3"/>
        <v>1.501110699893027</v>
      </c>
      <c r="E42" s="19"/>
      <c r="F42" s="38">
        <v>120</v>
      </c>
      <c r="G42" s="36">
        <f t="shared" si="4"/>
        <v>60</v>
      </c>
      <c r="H42" s="36">
        <f>F42-G42-$B$3</f>
        <v>60</v>
      </c>
      <c r="I42" s="46">
        <f t="shared" si="5"/>
        <v>0.7505553499465135</v>
      </c>
      <c r="J42" s="39" t="e">
        <f>H42*TAN((C42-$B$5/2)*PI()/180)</f>
        <v>#VALUE!</v>
      </c>
      <c r="K42" s="19"/>
      <c r="L42" s="40">
        <v>120</v>
      </c>
      <c r="M42" s="36">
        <f t="shared" si="6"/>
        <v>60</v>
      </c>
      <c r="N42" s="36">
        <f>L42-M42-$B$3</f>
        <v>60</v>
      </c>
      <c r="O42" s="46">
        <f t="shared" si="7"/>
        <v>0.38105117766515306</v>
      </c>
      <c r="P42" s="19"/>
      <c r="Q42" s="38">
        <v>120</v>
      </c>
      <c r="R42" s="36">
        <f t="shared" si="8"/>
        <v>60</v>
      </c>
      <c r="S42" s="36">
        <f>Q42-R42-$B$3</f>
        <v>60</v>
      </c>
      <c r="T42" s="46">
        <f t="shared" si="0"/>
        <v>0.37320508075688774</v>
      </c>
      <c r="U42" s="19"/>
      <c r="V42" s="38">
        <v>120</v>
      </c>
      <c r="W42" s="36">
        <f t="shared" si="9"/>
        <v>60</v>
      </c>
      <c r="X42" s="36">
        <f>V42-W42-$B$3</f>
        <v>60</v>
      </c>
      <c r="Y42" s="46">
        <f t="shared" si="1"/>
        <v>0.2866025403784439</v>
      </c>
      <c r="Z42" s="19"/>
    </row>
    <row r="43" spans="1:26" ht="12" customHeight="1">
      <c r="A43" s="38">
        <v>125</v>
      </c>
      <c r="B43" s="36">
        <f t="shared" si="2"/>
        <v>62.5</v>
      </c>
      <c r="C43" s="36">
        <f>A43-B43-$B$3</f>
        <v>62.5</v>
      </c>
      <c r="D43" s="46">
        <f t="shared" si="3"/>
        <v>1.4655965309262453</v>
      </c>
      <c r="E43" s="19"/>
      <c r="F43" s="38">
        <v>125</v>
      </c>
      <c r="G43" s="36">
        <f t="shared" si="4"/>
        <v>62.5</v>
      </c>
      <c r="H43" s="36">
        <f>F43-G43-$B$3</f>
        <v>62.5</v>
      </c>
      <c r="I43" s="46">
        <f t="shared" si="5"/>
        <v>0.7327982654631227</v>
      </c>
      <c r="J43" s="39" t="e">
        <f>H43*TAN((C43-$B$5/2)*PI()/180)</f>
        <v>#VALUE!</v>
      </c>
      <c r="K43" s="19"/>
      <c r="L43" s="40">
        <v>125</v>
      </c>
      <c r="M43" s="36">
        <f t="shared" si="6"/>
        <v>62.5</v>
      </c>
      <c r="N43" s="36">
        <f>L43-M43-$B$3</f>
        <v>62.5</v>
      </c>
      <c r="O43" s="46">
        <f t="shared" si="7"/>
        <v>0.37203604246589306</v>
      </c>
      <c r="P43" s="19"/>
      <c r="Q43" s="38">
        <v>125</v>
      </c>
      <c r="R43" s="36">
        <f t="shared" si="8"/>
        <v>62.5</v>
      </c>
      <c r="S43" s="36">
        <f>Q43-R43-$B$3</f>
        <v>62.5</v>
      </c>
      <c r="T43" s="46">
        <f t="shared" si="0"/>
        <v>0.3691072920299514</v>
      </c>
      <c r="U43" s="19"/>
      <c r="V43" s="38">
        <v>125</v>
      </c>
      <c r="W43" s="36">
        <f t="shared" si="9"/>
        <v>62.5</v>
      </c>
      <c r="X43" s="36">
        <f>V43-W43-$B$3</f>
        <v>62.5</v>
      </c>
      <c r="Y43" s="46">
        <f t="shared" si="1"/>
        <v>0.2845536460149757</v>
      </c>
      <c r="Z43" s="19"/>
    </row>
    <row r="44" spans="1:26" ht="12" customHeight="1">
      <c r="A44" s="38">
        <v>130</v>
      </c>
      <c r="B44" s="36">
        <f t="shared" si="2"/>
        <v>65</v>
      </c>
      <c r="C44" s="36">
        <f>A44-B44-$B$3</f>
        <v>65</v>
      </c>
      <c r="D44" s="46">
        <f t="shared" si="3"/>
        <v>1.4343912946512394</v>
      </c>
      <c r="E44" s="19"/>
      <c r="F44" s="38">
        <v>130</v>
      </c>
      <c r="G44" s="36">
        <f t="shared" si="4"/>
        <v>65</v>
      </c>
      <c r="H44" s="36">
        <f>F44-G44-$B$3</f>
        <v>65</v>
      </c>
      <c r="I44" s="46">
        <f t="shared" si="5"/>
        <v>0.7171956473256197</v>
      </c>
      <c r="J44" s="39" t="e">
        <f>H44*TAN((C44-$B$5/2)*PI()/180)</f>
        <v>#VALUE!</v>
      </c>
      <c r="K44" s="19"/>
      <c r="L44" s="40">
        <v>130</v>
      </c>
      <c r="M44" s="36">
        <f t="shared" si="6"/>
        <v>65</v>
      </c>
      <c r="N44" s="36">
        <f>L44-M44-$B$3</f>
        <v>65</v>
      </c>
      <c r="O44" s="46">
        <f t="shared" si="7"/>
        <v>0.3641147132576223</v>
      </c>
      <c r="P44" s="19"/>
      <c r="Q44" s="38">
        <v>130</v>
      </c>
      <c r="R44" s="36">
        <f t="shared" si="8"/>
        <v>65</v>
      </c>
      <c r="S44" s="36">
        <f>Q44-R44-$B$3</f>
        <v>65</v>
      </c>
      <c r="T44" s="46">
        <f t="shared" si="0"/>
        <v>0.3655066878443738</v>
      </c>
      <c r="U44" s="19"/>
      <c r="V44" s="38">
        <v>130</v>
      </c>
      <c r="W44" s="36">
        <f t="shared" si="9"/>
        <v>65</v>
      </c>
      <c r="X44" s="36">
        <f>V44-W44-$B$3</f>
        <v>65</v>
      </c>
      <c r="Y44" s="46">
        <f t="shared" si="1"/>
        <v>0.2827533439221869</v>
      </c>
      <c r="Z44" s="19"/>
    </row>
    <row r="45" spans="1:26" ht="12" customHeight="1">
      <c r="A45" s="38">
        <v>135</v>
      </c>
      <c r="B45" s="36">
        <f t="shared" si="2"/>
        <v>67.5</v>
      </c>
      <c r="C45" s="36">
        <f>A45-B45-$B$3</f>
        <v>67.5</v>
      </c>
      <c r="D45" s="46">
        <f t="shared" si="3"/>
        <v>1.4071098603801122</v>
      </c>
      <c r="E45" s="19"/>
      <c r="F45" s="38">
        <v>135</v>
      </c>
      <c r="G45" s="36">
        <f t="shared" si="4"/>
        <v>67.5</v>
      </c>
      <c r="H45" s="36">
        <f>F45-G45-$B$3</f>
        <v>67.5</v>
      </c>
      <c r="I45" s="46">
        <f t="shared" si="5"/>
        <v>0.7035549301900561</v>
      </c>
      <c r="J45" s="39" t="e">
        <f>H45*TAN((C45-$B$5/2)*PI()/180)</f>
        <v>#VALUE!</v>
      </c>
      <c r="K45" s="19"/>
      <c r="L45" s="40">
        <v>135</v>
      </c>
      <c r="M45" s="36">
        <f t="shared" si="6"/>
        <v>67.5</v>
      </c>
      <c r="N45" s="36">
        <f>L45-M45-$B$3</f>
        <v>67.5</v>
      </c>
      <c r="O45" s="46">
        <f t="shared" si="7"/>
        <v>0.35718942609649</v>
      </c>
      <c r="P45" s="19"/>
      <c r="Q45" s="38">
        <v>135</v>
      </c>
      <c r="R45" s="36">
        <f t="shared" si="8"/>
        <v>67.5</v>
      </c>
      <c r="S45" s="36">
        <f>Q45-R45-$B$3</f>
        <v>67.5</v>
      </c>
      <c r="T45" s="46">
        <f t="shared" si="0"/>
        <v>0.3623588300438591</v>
      </c>
      <c r="U45" s="19"/>
      <c r="V45" s="38">
        <v>135</v>
      </c>
      <c r="W45" s="36">
        <f t="shared" si="9"/>
        <v>67.5</v>
      </c>
      <c r="X45" s="36">
        <f>V45-W45-$B$3</f>
        <v>67.5</v>
      </c>
      <c r="Y45" s="46">
        <f t="shared" si="1"/>
        <v>0.28117941502192956</v>
      </c>
      <c r="Z45" s="19"/>
    </row>
    <row r="46" spans="1:26" ht="12" customHeight="1">
      <c r="A46" s="38">
        <v>140</v>
      </c>
      <c r="B46" s="36">
        <f t="shared" si="2"/>
        <v>70</v>
      </c>
      <c r="C46" s="36">
        <f>A46-B46-$B$3</f>
        <v>70</v>
      </c>
      <c r="D46" s="46">
        <f t="shared" si="3"/>
        <v>1.383431104218686</v>
      </c>
      <c r="E46" s="19"/>
      <c r="F46" s="38">
        <v>140</v>
      </c>
      <c r="G46" s="36">
        <f t="shared" si="4"/>
        <v>70</v>
      </c>
      <c r="H46" s="36">
        <f>F46-G46-$B$3</f>
        <v>70</v>
      </c>
      <c r="I46" s="46">
        <f t="shared" si="5"/>
        <v>0.691715552109343</v>
      </c>
      <c r="J46" s="39" t="e">
        <f>H46*TAN((C46-$B$5/2)*PI()/180)</f>
        <v>#VALUE!</v>
      </c>
      <c r="K46" s="19"/>
      <c r="L46" s="40">
        <v>140</v>
      </c>
      <c r="M46" s="36">
        <f t="shared" si="6"/>
        <v>70</v>
      </c>
      <c r="N46" s="36">
        <f>L46-M46-$B$3</f>
        <v>70</v>
      </c>
      <c r="O46" s="46">
        <f t="shared" si="7"/>
        <v>0.3511786649170511</v>
      </c>
      <c r="P46" s="19"/>
      <c r="Q46" s="38">
        <v>140</v>
      </c>
      <c r="R46" s="36">
        <f t="shared" si="8"/>
        <v>70</v>
      </c>
      <c r="S46" s="36">
        <f>Q46-R46-$B$3</f>
        <v>70</v>
      </c>
      <c r="T46" s="46">
        <f t="shared" si="0"/>
        <v>0.3596266658713868</v>
      </c>
      <c r="U46" s="19"/>
      <c r="V46" s="38">
        <v>140</v>
      </c>
      <c r="W46" s="36">
        <f t="shared" si="9"/>
        <v>70</v>
      </c>
      <c r="X46" s="36">
        <f>V46-W46-$B$3</f>
        <v>70</v>
      </c>
      <c r="Y46" s="46">
        <f t="shared" si="1"/>
        <v>0.27981333293569344</v>
      </c>
      <c r="Z46" s="19"/>
    </row>
    <row r="47" spans="1:26" ht="12" customHeight="1">
      <c r="A47" s="38">
        <v>145</v>
      </c>
      <c r="B47" s="36">
        <f t="shared" si="2"/>
        <v>72.5</v>
      </c>
      <c r="C47" s="36">
        <f>A47-B47-$B$3</f>
        <v>72.5</v>
      </c>
      <c r="D47" s="46">
        <f t="shared" si="3"/>
        <v>1.363087862683054</v>
      </c>
      <c r="E47" s="19"/>
      <c r="F47" s="38">
        <v>145</v>
      </c>
      <c r="G47" s="36">
        <f t="shared" si="4"/>
        <v>72.5</v>
      </c>
      <c r="H47" s="36">
        <f>F47-G47-$B$3</f>
        <v>72.5</v>
      </c>
      <c r="I47" s="46">
        <f t="shared" si="5"/>
        <v>0.681543931341527</v>
      </c>
      <c r="J47" s="39" t="e">
        <f>H47*TAN((C47-$B$5/2)*PI()/180)</f>
        <v>#VALUE!</v>
      </c>
      <c r="K47" s="19"/>
      <c r="L47" s="40">
        <v>145</v>
      </c>
      <c r="M47" s="36">
        <f t="shared" si="6"/>
        <v>72.5</v>
      </c>
      <c r="N47" s="36">
        <f>L47-M47-$B$3</f>
        <v>72.5</v>
      </c>
      <c r="O47" s="46">
        <f t="shared" si="7"/>
        <v>0.3460146112964676</v>
      </c>
      <c r="P47" s="19"/>
      <c r="Q47" s="38">
        <v>145</v>
      </c>
      <c r="R47" s="36">
        <f t="shared" si="8"/>
        <v>72.5</v>
      </c>
      <c r="S47" s="36">
        <f>Q47-R47-$B$3</f>
        <v>72.5</v>
      </c>
      <c r="T47" s="46">
        <f t="shared" si="0"/>
        <v>0.35727936877112165</v>
      </c>
      <c r="U47" s="19"/>
      <c r="V47" s="38">
        <v>145</v>
      </c>
      <c r="W47" s="36">
        <f t="shared" si="9"/>
        <v>72.5</v>
      </c>
      <c r="X47" s="36">
        <f>V47-W47-$B$3</f>
        <v>72.5</v>
      </c>
      <c r="Y47" s="46">
        <f t="shared" si="1"/>
        <v>0.2786396843855608</v>
      </c>
      <c r="Z47" s="19"/>
    </row>
    <row r="48" spans="1:26" ht="12" customHeight="1">
      <c r="A48" s="38">
        <v>150</v>
      </c>
      <c r="B48" s="36">
        <f t="shared" si="2"/>
        <v>75</v>
      </c>
      <c r="C48" s="36">
        <f>A48-B48-$B$3</f>
        <v>75</v>
      </c>
      <c r="D48" s="46">
        <f t="shared" si="3"/>
        <v>1.345859034533108</v>
      </c>
      <c r="E48" s="19"/>
      <c r="F48" s="38">
        <v>150</v>
      </c>
      <c r="G48" s="36">
        <f t="shared" si="4"/>
        <v>75</v>
      </c>
      <c r="H48" s="36">
        <f>F48-G48-$B$3</f>
        <v>75</v>
      </c>
      <c r="I48" s="46">
        <f t="shared" si="5"/>
        <v>0.672929517266554</v>
      </c>
      <c r="J48" s="39" t="e">
        <f>H48*TAN((C48-$B$5/2)*PI()/180)</f>
        <v>#VALUE!</v>
      </c>
      <c r="K48" s="19"/>
      <c r="L48" s="40">
        <v>150</v>
      </c>
      <c r="M48" s="36">
        <f t="shared" si="6"/>
        <v>75</v>
      </c>
      <c r="N48" s="36">
        <f>L48-M48-$B$3</f>
        <v>75</v>
      </c>
      <c r="O48" s="46">
        <f t="shared" si="7"/>
        <v>0.34164113953532743</v>
      </c>
      <c r="P48" s="19"/>
      <c r="Q48" s="38">
        <v>150</v>
      </c>
      <c r="R48" s="36">
        <f t="shared" si="8"/>
        <v>75</v>
      </c>
      <c r="S48" s="36">
        <f>Q48-R48-$B$3</f>
        <v>75</v>
      </c>
      <c r="T48" s="46">
        <f t="shared" si="0"/>
        <v>0.35529142706151245</v>
      </c>
      <c r="U48" s="19"/>
      <c r="V48" s="38">
        <v>150</v>
      </c>
      <c r="W48" s="36">
        <f t="shared" si="9"/>
        <v>75</v>
      </c>
      <c r="X48" s="36">
        <f>V48-W48-$B$3</f>
        <v>75</v>
      </c>
      <c r="Y48" s="46">
        <f t="shared" si="1"/>
        <v>0.27764571353075623</v>
      </c>
      <c r="Z48" s="19"/>
    </row>
    <row r="49" spans="1:26" ht="12" customHeight="1">
      <c r="A49" s="38">
        <v>155</v>
      </c>
      <c r="B49" s="36">
        <f t="shared" si="2"/>
        <v>77.5</v>
      </c>
      <c r="C49" s="36">
        <f>A49-B49-$B$3</f>
        <v>77.5</v>
      </c>
      <c r="D49" s="46">
        <f t="shared" si="3"/>
        <v>1.3315633686088622</v>
      </c>
      <c r="E49" s="19"/>
      <c r="F49" s="38">
        <v>155</v>
      </c>
      <c r="G49" s="36">
        <f t="shared" si="4"/>
        <v>77.5</v>
      </c>
      <c r="H49" s="36">
        <f>F49-G49-$B$3</f>
        <v>77.5</v>
      </c>
      <c r="I49" s="46">
        <f t="shared" si="5"/>
        <v>0.6657816843044311</v>
      </c>
      <c r="J49" s="39" t="e">
        <f>H49*TAN((C49-$B$5/2)*PI()/180)</f>
        <v>#VALUE!</v>
      </c>
      <c r="K49" s="19"/>
      <c r="L49" s="40">
        <v>155</v>
      </c>
      <c r="M49" s="36">
        <f t="shared" si="6"/>
        <v>77.5</v>
      </c>
      <c r="N49" s="36">
        <f>L49-M49-$B$3</f>
        <v>77.5</v>
      </c>
      <c r="O49" s="46">
        <f t="shared" si="7"/>
        <v>0.3380122397237881</v>
      </c>
      <c r="P49" s="19"/>
      <c r="Q49" s="38">
        <v>155</v>
      </c>
      <c r="R49" s="36">
        <f t="shared" si="8"/>
        <v>77.5</v>
      </c>
      <c r="S49" s="36">
        <f>Q49-R49-$B$3</f>
        <v>77.5</v>
      </c>
      <c r="T49" s="46">
        <f t="shared" si="0"/>
        <v>0.3536419271471764</v>
      </c>
      <c r="U49" s="19"/>
      <c r="V49" s="38">
        <v>155</v>
      </c>
      <c r="W49" s="36">
        <f t="shared" si="9"/>
        <v>77.5</v>
      </c>
      <c r="X49" s="36">
        <f>V49-W49-$B$3</f>
        <v>77.5</v>
      </c>
      <c r="Y49" s="46">
        <f t="shared" si="1"/>
        <v>0.2768209635735882</v>
      </c>
      <c r="Z49" s="19"/>
    </row>
    <row r="50" spans="1:26" ht="13.5" thickBot="1">
      <c r="A50" s="41">
        <v>160</v>
      </c>
      <c r="B50" s="42">
        <f t="shared" si="2"/>
        <v>80</v>
      </c>
      <c r="C50" s="42">
        <f>A50-B50-$B$3</f>
        <v>80</v>
      </c>
      <c r="D50" s="47">
        <f t="shared" si="3"/>
        <v>1.3200545954514686</v>
      </c>
      <c r="E50" s="19"/>
      <c r="F50" s="41">
        <v>160</v>
      </c>
      <c r="G50" s="42">
        <f t="shared" si="4"/>
        <v>80</v>
      </c>
      <c r="H50" s="42">
        <f>F50-G50-$B$3</f>
        <v>80</v>
      </c>
      <c r="I50" s="47">
        <f t="shared" si="5"/>
        <v>0.6600272977257343</v>
      </c>
      <c r="J50" s="39" t="e">
        <f>H50*TAN((C50-$B$5/2)*PI()/180)</f>
        <v>#VALUE!</v>
      </c>
      <c r="K50" s="19"/>
      <c r="L50" s="43">
        <v>160</v>
      </c>
      <c r="M50" s="42">
        <f t="shared" si="6"/>
        <v>80</v>
      </c>
      <c r="N50" s="42">
        <f>L50-M50-$B$3</f>
        <v>80</v>
      </c>
      <c r="O50" s="47">
        <f t="shared" si="7"/>
        <v>0.33509078192229586</v>
      </c>
      <c r="P50" s="19"/>
      <c r="Q50" s="41">
        <v>160</v>
      </c>
      <c r="R50" s="42">
        <f t="shared" si="8"/>
        <v>80</v>
      </c>
      <c r="S50" s="42">
        <f>Q50-R50-$B$3</f>
        <v>80</v>
      </c>
      <c r="T50" s="47">
        <f t="shared" si="0"/>
        <v>0.35231399178286177</v>
      </c>
      <c r="U50" s="19"/>
      <c r="V50" s="41">
        <v>160</v>
      </c>
      <c r="W50" s="42">
        <f t="shared" si="9"/>
        <v>80</v>
      </c>
      <c r="X50" s="42">
        <f>V50-W50-$B$3</f>
        <v>80</v>
      </c>
      <c r="Y50" s="47">
        <f t="shared" si="1"/>
        <v>0.2761569958914309</v>
      </c>
      <c r="Z50" s="19"/>
    </row>
    <row r="51" spans="1:26" ht="12.75">
      <c r="A51" s="19"/>
      <c r="B51" s="19"/>
      <c r="C51" s="19"/>
      <c r="D51" s="44"/>
      <c r="E51" s="19"/>
      <c r="F51" s="18"/>
      <c r="G51" s="19"/>
      <c r="H51" s="19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</sheetData>
  <sheetProtection/>
  <mergeCells count="2">
    <mergeCell ref="A2:H2"/>
    <mergeCell ref="A1:AA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Analytical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Martijn Fransen</dc:creator>
  <cp:keywords/>
  <dc:description/>
  <cp:lastModifiedBy>Gunder, Rene</cp:lastModifiedBy>
  <dcterms:created xsi:type="dcterms:W3CDTF">2002-01-17T07:02:16Z</dcterms:created>
  <dcterms:modified xsi:type="dcterms:W3CDTF">2019-03-19T08:42:49Z</dcterms:modified>
  <cp:category/>
  <cp:version/>
  <cp:contentType/>
  <cp:contentStatus/>
</cp:coreProperties>
</file>